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6000" firstSheet="0" activeTab="2"/>
  </bookViews>
  <sheets>
    <sheet sheetId="1" name="Ayarlar" state="visible" r:id="rId4"/>
    <sheet sheetId="2" name="Müşteriler" state="visible" r:id="rId5"/>
    <sheet sheetId="3" name="Poliçeler" state="visible" r:id="rId6"/>
    <sheet sheetId="4" name="Yenileme Takvimi" state="visible" r:id="rId7"/>
    <sheet sheetId="5" name="Komisyon Özeti" state="visible" r:id="rId8"/>
    <sheet sheetId="6" name="Acente Kolay" state="visible" r:id="rId9"/>
  </sheets>
  <definedNames>
    <definedName name="Branslar">Ayarlar!$A$2:$A$11</definedName>
    <definedName name="Sirketler">Ayarlar!$C$2:$C$51</definedName>
    <definedName name="Durumlar">Ayarlar!$E$2:$E$5</definedName>
    <definedName name="OdemeDurumlari">Ayarlar!$G$2:$G$4</definedName>
    <definedName name="MusteriListesi">'Müşteriler'!$B$2:$B$201</definedName>
    <definedName name="_xlnm.Print_Titles" localSheetId="1">'Müşteriler'!$1:$1</definedName>
    <definedName name="_xlnm.Print_Titles" localSheetId="2">'Poliçeler'!$1:$1</definedName>
    <definedName name="_xlnm.Print_Titles" localSheetId="4">'Komisyon Özeti'!$5:$5</definedName>
  </definedNames>
  <calcPr calcId="171027" fullCalcOnLoad="1"/>
</workbook>
</file>

<file path=xl/sharedStrings.xml><?xml version="1.0" encoding="utf-8"?>
<sst xmlns="http://schemas.openxmlformats.org/spreadsheetml/2006/main" count="291" uniqueCount="174">
  <si>
    <t>Branş</t>
  </si>
  <si>
    <t>Sigorta Şirketi</t>
  </si>
  <si>
    <t>Durum</t>
  </si>
  <si>
    <t>Ödeme Durumu</t>
  </si>
  <si>
    <t>Bu sayfa açılır listeleri besler</t>
  </si>
  <si>
    <t>acentekolay.com</t>
  </si>
  <si>
    <t>Trafik</t>
  </si>
  <si>
    <t>Acnturk Sigorta</t>
  </si>
  <si>
    <t>Aktif</t>
  </si>
  <si>
    <t>Ödendi</t>
  </si>
  <si>
    <t>1. Poliçeler sayfasındaki açılır listeler bu sayfadaki sütunlardan gelir.</t>
  </si>
  <si>
    <t>Ücretsiz sigorta araçları ve şablonlar</t>
  </si>
  <si>
    <t>Kasko</t>
  </si>
  <si>
    <t>AKSigorta</t>
  </si>
  <si>
    <t>Yenilendi</t>
  </si>
  <si>
    <t>Bekliyor</t>
  </si>
  <si>
    <t>2. Listeye satır eklemek için: ilgili sütunun son satırının hemen altına yazın, sonra Formüller &gt; Ad Yöneticisi'nden aralığı yeni son satıra kadar genişletin.</t>
  </si>
  <si>
    <t>DASK</t>
  </si>
  <si>
    <t>Allianz Sigorta</t>
  </si>
  <si>
    <t>İptal</t>
  </si>
  <si>
    <t>Taksitli</t>
  </si>
  <si>
    <t>3. Kullanmadığınız şirketleri silebilirsiniz; silinen satır Poliçeler sayfasındaki eski kayıtları bozmaz, yalnızca listeden çıkarır.</t>
  </si>
  <si>
    <t>Konut</t>
  </si>
  <si>
    <t>Ana Sigorta</t>
  </si>
  <si>
    <t>Süresi Doldu</t>
  </si>
  <si>
    <t>4. Müşteri açılır listesi Müşteriler sayfasının B sütunundan (2-201 satır) beslenir.</t>
  </si>
  <si>
    <t>İşyeri</t>
  </si>
  <si>
    <t>Anadolu Anonim Türk Sigorta Şirketi</t>
  </si>
  <si>
    <t>5. Adlandırılmış aralıklar: Branslar, Sirketler, Durumlar, OdemeDurumlari, MusteriListesi.</t>
  </si>
  <si>
    <t>Sağlık</t>
  </si>
  <si>
    <t>Ankara Anonim Türk Sigorta Şirketi</t>
  </si>
  <si>
    <t>6. Komisyon Oranı sütununa yüzdenin kendisini yazın: 12 yazarsanız komisyon primin %12'si olarak hesaplanır.</t>
  </si>
  <si>
    <t>Hayat</t>
  </si>
  <si>
    <t>Arex Sigorta</t>
  </si>
  <si>
    <t>7. Şirket listesi acentekolay.com'daki sigorta şirketi listesinden üretilmiştir; unvan ekleri kısaltılmıştır.</t>
  </si>
  <si>
    <t>Ferdi Kaza</t>
  </si>
  <si>
    <t>Atradius Credito y Caucion S.A de Seguros y Reaseguros</t>
  </si>
  <si>
    <t>Nakliyat</t>
  </si>
  <si>
    <t>Aveon Global Sigorta</t>
  </si>
  <si>
    <t>Diğer</t>
  </si>
  <si>
    <t>Axa Sigorta</t>
  </si>
  <si>
    <t>Bereket Sigorta</t>
  </si>
  <si>
    <t>BNP Paribas Cardif Sigorta</t>
  </si>
  <si>
    <t>BUPA Acıbadem Sigorta</t>
  </si>
  <si>
    <t>CHUBB European Group SE Merkezi Fransa</t>
  </si>
  <si>
    <t>Coface Sigorta</t>
  </si>
  <si>
    <t>Corpus Sigorta</t>
  </si>
  <si>
    <t>Doğa Sigorta</t>
  </si>
  <si>
    <t>Emaa Sigorta</t>
  </si>
  <si>
    <t>Ethica Sigorta</t>
  </si>
  <si>
    <t>Euler Hermes Sigorta</t>
  </si>
  <si>
    <t>Eureko Sigorta</t>
  </si>
  <si>
    <t>Fiba Sigorta</t>
  </si>
  <si>
    <t>GIG Sigorta</t>
  </si>
  <si>
    <t>Global World Sigorta</t>
  </si>
  <si>
    <t>GRI Sigorta</t>
  </si>
  <si>
    <t>HDI Katılım Sigorta</t>
  </si>
  <si>
    <t>HDI Sigorta</t>
  </si>
  <si>
    <t>Hepiyi Sigorta</t>
  </si>
  <si>
    <t>Koru Sigorta</t>
  </si>
  <si>
    <t>Magdeburger Sigorta</t>
  </si>
  <si>
    <t>Mapfre Sigorta</t>
  </si>
  <si>
    <t>Medisa Sigorta</t>
  </si>
  <si>
    <t>Neova Katılım Sigorta</t>
  </si>
  <si>
    <t>Orient Sigorta</t>
  </si>
  <si>
    <t>Prive Sigorta</t>
  </si>
  <si>
    <t>Quick Sigorta</t>
  </si>
  <si>
    <t>Ray Sigorta</t>
  </si>
  <si>
    <t>Referans Sigorta</t>
  </si>
  <si>
    <t>S.S. Atlas</t>
  </si>
  <si>
    <t>Sınırlı Sorumlu Mellce Karşılıklı</t>
  </si>
  <si>
    <t>Sompo Sigorta</t>
  </si>
  <si>
    <t>Şeker Sigorta</t>
  </si>
  <si>
    <t>Turkcell Dijital Sigorta</t>
  </si>
  <si>
    <t>Türk Nippon Sigorta</t>
  </si>
  <si>
    <t>Türk P ve I Sigorta</t>
  </si>
  <si>
    <t>Türkiye Katılım Sigorta</t>
  </si>
  <si>
    <t>Türkiye Sigorta</t>
  </si>
  <si>
    <t>Unico Sigorta</t>
  </si>
  <si>
    <t>VHV Allgemeine Sigorta</t>
  </si>
  <si>
    <t>Zurich Sigorta</t>
  </si>
  <si>
    <t>Müşteri No</t>
  </si>
  <si>
    <t>Ad Soyad / Unvan</t>
  </si>
  <si>
    <t>Telefon</t>
  </si>
  <si>
    <t>E-posta</t>
  </si>
  <si>
    <t>TC / VKN</t>
  </si>
  <si>
    <t>Adres</t>
  </si>
  <si>
    <t>Not</t>
  </si>
  <si>
    <t>M-001</t>
  </si>
  <si>
    <t>Ahmet Yıldırım</t>
  </si>
  <si>
    <t>0532 000 00 01</t>
  </si>
  <si>
    <t>ahmet.yildirim@ornek.com</t>
  </si>
  <si>
    <t>11111111111</t>
  </si>
  <si>
    <t>Bağdat Cad. No: 10, Kadıköy / İstanbul</t>
  </si>
  <si>
    <t>Örnek kayıt: silebilirsiniz</t>
  </si>
  <si>
    <t>M-002</t>
  </si>
  <si>
    <t>Elif Korkmaz</t>
  </si>
  <si>
    <t>0532 000 00 02</t>
  </si>
  <si>
    <t>elif.korkmaz@ornek.com</t>
  </si>
  <si>
    <t>22222222222</t>
  </si>
  <si>
    <t>Kızılırmak Sok. No: 4, Çankaya / Ankara</t>
  </si>
  <si>
    <t>M-003</t>
  </si>
  <si>
    <t>Deniz Yapı Malzemeleri Ltd. Şti.</t>
  </si>
  <si>
    <t>0232 000 00 03</t>
  </si>
  <si>
    <t>muhasebe@denizyapi-ornek.com</t>
  </si>
  <si>
    <t>1234567801</t>
  </si>
  <si>
    <t>Atatürk OSB 3. Cad. No: 12, Çiğli / İzmir</t>
  </si>
  <si>
    <t>M-004</t>
  </si>
  <si>
    <t>Selin Aksoy</t>
  </si>
  <si>
    <t>0532 000 00 04</t>
  </si>
  <si>
    <t>selin.aksoy@ornek.com</t>
  </si>
  <si>
    <t>33333333333</t>
  </si>
  <si>
    <t>Kültür Mah. 1435 Sok. No: 7, Konak / İzmir</t>
  </si>
  <si>
    <t>M-005</t>
  </si>
  <si>
    <t>Mert Nakliyat A.Ş.</t>
  </si>
  <si>
    <t>0224 000 00 05</t>
  </si>
  <si>
    <t>operasyon@mertnakliyat-ornek.com</t>
  </si>
  <si>
    <t>1234567802</t>
  </si>
  <si>
    <t>Organize Sanayi Bölgesi 5. Cad. No: 3, Nilüfer / Bursa</t>
  </si>
  <si>
    <t>Poliçe No</t>
  </si>
  <si>
    <t>Müşteri</t>
  </si>
  <si>
    <t>Başlangıç</t>
  </si>
  <si>
    <t>Bitiş</t>
  </si>
  <si>
    <t>Brüt Prim</t>
  </si>
  <si>
    <t>Komisyon Oranı (%)</t>
  </si>
  <si>
    <t>Komisyon Tutarı</t>
  </si>
  <si>
    <t>Bitişe Kalan Gün</t>
  </si>
  <si>
    <t>TRF-2026-0001</t>
  </si>
  <si>
    <t>KSK-2026-0042</t>
  </si>
  <si>
    <t>DSK-2026-0117</t>
  </si>
  <si>
    <t>ISY-2026-0088</t>
  </si>
  <si>
    <t>SGL-2026-0203</t>
  </si>
  <si>
    <t>Yenileme Takvimi</t>
  </si>
  <si>
    <t>Bütün sayılar Poliçeler sayfasından otomatik hesaplanır; bu sayfaya elle veri girilmez.</t>
  </si>
  <si>
    <t>Bugün</t>
  </si>
  <si>
    <t>Dönem</t>
  </si>
  <si>
    <t>Poliçe adedi</t>
  </si>
  <si>
    <t>Brüt prim toplamı</t>
  </si>
  <si>
    <t>Komisyon toplamı</t>
  </si>
  <si>
    <t>Süresi geçmiş (bitiş tarihi geçti)</t>
  </si>
  <si>
    <t>30 gün içinde bitecek</t>
  </si>
  <si>
    <t>31-60 gün içinde bitecek</t>
  </si>
  <si>
    <t>Bu ay bitiyor</t>
  </si>
  <si>
    <t>Gelecek ay bitiyor</t>
  </si>
  <si>
    <t>Kayıtlı poliçe (toplam)</t>
  </si>
  <si>
    <t>Yaklaşan yenilemeleri listelemek için</t>
  </si>
  <si>
    <t>1. Poliçeler sayfasına geçin, başlık satırındaki filtre okuna basın.</t>
  </si>
  <si>
    <t>2. "Bitişe Kalan Gün" sütununda Sayı Süzgeçleri &gt; Küçüktür &gt; 30 seçin.</t>
  </si>
  <si>
    <t>3. Aynı sütuna göre küçükten büyüğe sıralayın: en acil yenileme en üste gelir.</t>
  </si>
  <si>
    <t>4. Listeyi yazdırmak için Sayfa Düzeni ayarları hazır (yatay, tek sayfaya sığdırılmış).</t>
  </si>
  <si>
    <t>Komisyon Özeti</t>
  </si>
  <si>
    <t>Şirket ve branş kırılımı tüm kayıtları kapsar; aylık tablo aşağıdaki yıl hücresine göre süzülür.</t>
  </si>
  <si>
    <t>Yıl</t>
  </si>
  <si>
    <t>Toplam</t>
  </si>
  <si>
    <t>Aylık komisyon (başlangıç tarihine göre)</t>
  </si>
  <si>
    <t>Ay</t>
  </si>
  <si>
    <t>Brüt prim</t>
  </si>
  <si>
    <t>Komisyon</t>
  </si>
  <si>
    <t>Bu şablonu Acente Kolay hazırladı</t>
  </si>
  <si>
    <t>Acente Kolay, sigorta acenteleri için poliçe, müşteri, hasar ve mutabakat yönetimi yazılımıdır. Poliçe Takip Excel Şablonu ücretsiz araç setinin bir parçasıdır: güncel sürümünü, diğer şablonları ve hesaplayıcıları aşağıdaki bağlantılardan açabilirsiniz. Dosyayı meslektaşlarınızla paylaşabilirsiniz.</t>
  </si>
  <si>
    <t>Bağlantılar</t>
  </si>
  <si>
    <t>Bu şablonun sayfası</t>
  </si>
  <si>
    <t>Poliçe Takip Excel Şablonu</t>
  </si>
  <si>
    <t>Tüm ücretsiz araçlar</t>
  </si>
  <si>
    <t>acentekolay.com/araclar</t>
  </si>
  <si>
    <t>Kasko değer listesi</t>
  </si>
  <si>
    <t>TSB kasko değerleri, marka ve model yılına göre</t>
  </si>
  <si>
    <t>Trafik tavan fiyatları</t>
  </si>
  <si>
    <t>SBM azami brüt prim tablosu, il ve basamağa göre</t>
  </si>
  <si>
    <t>Poliçe takip programı</t>
  </si>
  <si>
    <t>Excel'in bittiği yerde: yenileme, tahsilat ve mutabakat tek ekranda</t>
  </si>
  <si>
    <t>Ücretsiz demo</t>
  </si>
  <si>
    <t>Acente Kolay ekibiyle görüşün</t>
  </si>
  <si>
    <t>Kaynak ve doğrulama notları şablonun kendi sayfasında yazılıdır. Bu sayfa yalnızca bağlantı taşır; silebilirsiniz, formülleri etkilemez.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</si>
</sst>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mmmm"/>
  </numFmts>
  <fonts count="14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u/>
      <color rgb="FF2D3380"/>
      <sz val="10"/>
      <name val="Calibri"/>
    </font>
    <font>
      <color rgb="FF334155"/>
      <sz val="10"/>
      <name val="Calibri"/>
    </font>
    <font>
      <i/>
      <color rgb="FF64748B"/>
      <sz val="9"/>
      <name val="Calibri"/>
    </font>
    <font>
      <i/>
      <color rgb="FF6B7280"/>
      <sz val="11"/>
      <name val="Calibri"/>
    </font>
    <font>
      <b/>
      <color rgb="FF131735"/>
      <sz val="14"/>
      <name val="Calibri"/>
    </font>
    <font>
      <i/>
      <color rgb="FF64748B"/>
      <sz val="10"/>
      <name val="Calibri"/>
    </font>
    <font>
      <b/>
      <color rgb="FF131735"/>
      <sz val="11"/>
      <name val="Calibri"/>
    </font>
    <font>
      <b/>
      <color rgb="FF0B7A55"/>
      <sz val="11"/>
      <name val="Calibri"/>
    </font>
    <font>
      <b/>
      <sz val="11"/>
      <name val="Calibri"/>
    </font>
    <font>
      <b/>
      <color rgb="FF131735"/>
      <sz val="18"/>
      <name val="Calibri"/>
    </font>
    <font>
      <color rgb="FF334155"/>
      <sz val="11"/>
      <name val="Calibri"/>
    </font>
    <font>
      <u/>
      <color rgb="FF2D3380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31735"/>
      </patternFill>
    </fill>
    <fill>
      <patternFill patternType="solid">
        <fgColor rgb="FF0E9F6E"/>
      </patternFill>
    </fill>
    <fill>
      <patternFill patternType="solid">
        <fgColor rgb="FFF6FBF9"/>
      </patternFill>
    </fill>
    <fill>
      <patternFill patternType="solid">
        <fgColor rgb="FF2D3380"/>
      </patternFill>
    </fill>
  </fills>
  <borders count="4">
    <border>
      <left/>
      <right/>
      <top/>
      <bottom/>
      <diagonal/>
    </border>
    <border>
      <left style="thin">
        <color rgb="FF0B7A55"/>
      </left>
      <right style="thin">
        <color rgb="FF0B7A55"/>
      </right>
      <top style="thin">
        <color rgb="FF0B7A55"/>
      </top>
      <bottom style="medium">
        <color rgb="FF0B7A55"/>
      </bottom>
      <diagonal/>
    </border>
    <border>
      <left style="thin">
        <color rgb="FFD9E2DE"/>
      </left>
      <right style="thin">
        <color rgb="FFD9E2DE"/>
      </right>
      <top style="thin">
        <color rgb="FFD9E2DE"/>
      </top>
      <bottom style="thin">
        <color rgb="FFD9E2DE"/>
      </bottom>
      <diagonal/>
    </border>
    <border>
      <left/>
      <right/>
      <top/>
      <bottom style="hair">
        <color rgb="FFE2E6F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/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/>
    <xf numFmtId="0" fontId="5" fillId="4" borderId="2" xfId="0" applyFont="1" applyFill="1" applyBorder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164" fontId="5" fillId="4" borderId="2" xfId="0" applyNumberFormat="1" applyFont="1" applyFill="1" applyBorder="1"/>
    <xf numFmtId="165" fontId="5" fillId="4" borderId="2" xfId="0" applyNumberFormat="1" applyFont="1" applyFill="1" applyBorder="1"/>
    <xf numFmtId="2" fontId="5" fillId="4" borderId="2" xfId="0" applyNumberFormat="1" applyFont="1" applyFill="1" applyBorder="1"/>
    <xf numFmtId="1" fontId="5" fillId="4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/>
    <xf numFmtId="164" fontId="9" fillId="0" borderId="0" xfId="0" applyNumberFormat="1" applyFont="1"/>
    <xf numFmtId="0" fontId="0" fillId="0" borderId="2" xfId="0" applyBorder="1"/>
    <xf numFmtId="1" fontId="0" fillId="0" borderId="2" xfId="0" applyNumberFormat="1" applyBorder="1"/>
    <xf numFmtId="165" fontId="0" fillId="0" borderId="2" xfId="0" applyNumberFormat="1" applyBorder="1"/>
    <xf numFmtId="1" fontId="9" fillId="0" borderId="0" xfId="0" applyNumberFormat="1" applyFont="1"/>
    <xf numFmtId="165" fontId="10" fillId="0" borderId="2" xfId="0" applyNumberFormat="1" applyFont="1" applyBorder="1"/>
    <xf numFmtId="0" fontId="8" fillId="0" borderId="2" xfId="0" applyFont="1" applyBorder="1"/>
    <xf numFmtId="166" fontId="0" fillId="0" borderId="2" xfId="0" applyNumberFormat="1" applyBorder="1"/>
    <xf numFmtId="1" fontId="10" fillId="0" borderId="2" xfId="0" applyNumberFormat="1" applyFont="1" applyBorder="1"/>
    <xf numFmtId="0" fontId="11" fillId="0" borderId="0" xfId="0" applyFont="1"/>
    <xf numFmtId="0" fontId="12" fillId="0" borderId="0" xfId="0" applyFont="1" applyAlignment="1">
      <alignment vertical="top" wrapText="1"/>
    </xf>
    <xf numFmtId="0" fontId="1" fillId="5" borderId="0" xfId="0" applyFont="1" applyFill="1"/>
    <xf numFmtId="0" fontId="8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DE2E1"/>
        </patternFill>
      </fill>
    </dxf>
    <dxf>
      <font>
        <b/>
        <color rgb="FF92400E"/>
      </font>
      <fill>
        <patternFill patternType="solid">
          <bgColor rgb="FFFBE3B4"/>
        </patternFill>
      </fill>
    </dxf>
    <dxf>
      <font>
        <color rgb="FF854D0E"/>
      </font>
      <fill>
        <patternFill patternType="solid">
          <bgColor rgb="FFFEF6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990600" cy="1009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/police-takip-excel-sablonu" TargetMode="External"/><Relationship Id="rId2" Type="http://schemas.openxmlformats.org/officeDocument/2006/relationships/hyperlink" Target="https://acentekolay.com/araclar" TargetMode="External"/><Relationship Id="rId3" Type="http://schemas.openxmlformats.org/officeDocument/2006/relationships/hyperlink" Target="https://acentekolay.com/araclar/kasko-deger-listesi" TargetMode="External"/><Relationship Id="rId4" Type="http://schemas.openxmlformats.org/officeDocument/2006/relationships/hyperlink" Target="https://acentekolay.com/araclar/trafik-sigortasi-tavan-fiyat-sorgulama" TargetMode="External"/><Relationship Id="rId5" Type="http://schemas.openxmlformats.org/officeDocument/2006/relationships/hyperlink" Target="https://acentekolay.com/ozellikler/police-yonetimi" TargetMode="External"/><Relationship Id="rId6" Type="http://schemas.openxmlformats.org/officeDocument/2006/relationships/hyperlink" Target="https://acentekolay.com/iletisi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31735"/>
    <pageSetUpPr fitToPage="1"/>
  </sheetPr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" customWidth="1"/>
    <col min="3" max="3" width="38" customWidth="1"/>
    <col min="4" max="4" width="3" customWidth="1"/>
    <col min="5" max="5" width="18" customWidth="1"/>
    <col min="6" max="6" width="3" customWidth="1"/>
    <col min="7" max="7" width="18" customWidth="1"/>
    <col min="8" max="8" width="3" customWidth="1"/>
    <col min="9" max="9" width="78" customWidth="1"/>
  </cols>
  <sheetData>
    <row r="1" ht="26" customHeight="1" spans="1:11" x14ac:dyDescent="0.25">
      <c r="A1" s="1" t="s">
        <v>0</v>
      </c>
      <c r="C1" s="1" t="s">
        <v>1</v>
      </c>
      <c r="E1" s="1" t="s">
        <v>2</v>
      </c>
      <c r="G1" s="1" t="s">
        <v>3</v>
      </c>
      <c r="I1" s="1" t="s">
        <v>4</v>
      </c>
      <c r="K1" s="2" t="s">
        <v>5</v>
      </c>
    </row>
    <row r="2" ht="30" customHeight="1" spans="1:11" x14ac:dyDescent="0.25">
      <c r="A2" s="3" t="s">
        <v>6</v>
      </c>
      <c r="C2" s="3" t="s">
        <v>7</v>
      </c>
      <c r="E2" s="3" t="s">
        <v>8</v>
      </c>
      <c r="G2" s="3" t="s">
        <v>9</v>
      </c>
      <c r="I2" s="4" t="s">
        <v>10</v>
      </c>
      <c r="K2" s="5" t="s">
        <v>11</v>
      </c>
    </row>
    <row r="3" ht="30" customHeight="1" spans="1:9" x14ac:dyDescent="0.25">
      <c r="A3" s="3" t="s">
        <v>12</v>
      </c>
      <c r="C3" s="3" t="s">
        <v>13</v>
      </c>
      <c r="E3" s="3" t="s">
        <v>14</v>
      </c>
      <c r="G3" s="3" t="s">
        <v>15</v>
      </c>
      <c r="I3" s="4" t="s">
        <v>16</v>
      </c>
    </row>
    <row r="4" ht="30" customHeight="1" spans="1:9" x14ac:dyDescent="0.25">
      <c r="A4" s="3" t="s">
        <v>17</v>
      </c>
      <c r="C4" s="3" t="s">
        <v>18</v>
      </c>
      <c r="E4" s="3" t="s">
        <v>19</v>
      </c>
      <c r="G4" s="3" t="s">
        <v>20</v>
      </c>
      <c r="I4" s="4" t="s">
        <v>21</v>
      </c>
    </row>
    <row r="5" ht="30" customHeight="1" spans="1:9" x14ac:dyDescent="0.25">
      <c r="A5" s="3" t="s">
        <v>22</v>
      </c>
      <c r="C5" s="3" t="s">
        <v>23</v>
      </c>
      <c r="E5" s="3" t="s">
        <v>24</v>
      </c>
      <c r="I5" s="4" t="s">
        <v>25</v>
      </c>
    </row>
    <row r="6" ht="30" customHeight="1" spans="1:9" x14ac:dyDescent="0.25">
      <c r="A6" s="3" t="s">
        <v>26</v>
      </c>
      <c r="C6" s="3" t="s">
        <v>27</v>
      </c>
      <c r="I6" s="4" t="s">
        <v>28</v>
      </c>
    </row>
    <row r="7" ht="30" customHeight="1" spans="1:9" x14ac:dyDescent="0.25">
      <c r="A7" s="3" t="s">
        <v>29</v>
      </c>
      <c r="C7" s="3" t="s">
        <v>30</v>
      </c>
      <c r="I7" s="4" t="s">
        <v>31</v>
      </c>
    </row>
    <row r="8" ht="30" customHeight="1" spans="1:9" x14ac:dyDescent="0.25">
      <c r="A8" s="3" t="s">
        <v>32</v>
      </c>
      <c r="C8" s="3" t="s">
        <v>33</v>
      </c>
      <c r="I8" s="4" t="s">
        <v>34</v>
      </c>
    </row>
    <row r="9" spans="1:3" x14ac:dyDescent="0.25">
      <c r="A9" s="3" t="s">
        <v>35</v>
      </c>
      <c r="C9" s="3" t="s">
        <v>36</v>
      </c>
    </row>
    <row r="10" spans="1:3" x14ac:dyDescent="0.25">
      <c r="A10" s="3" t="s">
        <v>37</v>
      </c>
      <c r="C10" s="3" t="s">
        <v>38</v>
      </c>
    </row>
    <row r="11" spans="1:3" x14ac:dyDescent="0.25">
      <c r="A11" s="3" t="s">
        <v>39</v>
      </c>
      <c r="C11" s="3" t="s">
        <v>40</v>
      </c>
    </row>
    <row r="12" spans="3:3" x14ac:dyDescent="0.25">
      <c r="C12" s="3" t="s">
        <v>41</v>
      </c>
    </row>
    <row r="13" spans="3:3" x14ac:dyDescent="0.25">
      <c r="C13" s="3" t="s">
        <v>42</v>
      </c>
    </row>
    <row r="14" spans="3:3" x14ac:dyDescent="0.25">
      <c r="C14" s="3" t="s">
        <v>43</v>
      </c>
    </row>
    <row r="15" spans="3:3" x14ac:dyDescent="0.25">
      <c r="C15" s="3" t="s">
        <v>44</v>
      </c>
    </row>
    <row r="16" spans="3:3" x14ac:dyDescent="0.25">
      <c r="C16" s="3" t="s">
        <v>45</v>
      </c>
    </row>
    <row r="17" spans="3:3" x14ac:dyDescent="0.25">
      <c r="C17" s="3" t="s">
        <v>46</v>
      </c>
    </row>
    <row r="18" spans="3:3" x14ac:dyDescent="0.25">
      <c r="C18" s="3" t="s">
        <v>47</v>
      </c>
    </row>
    <row r="19" spans="3:3" x14ac:dyDescent="0.25">
      <c r="C19" s="3" t="s">
        <v>48</v>
      </c>
    </row>
    <row r="20" spans="3:3" x14ac:dyDescent="0.25">
      <c r="C20" s="3" t="s">
        <v>49</v>
      </c>
    </row>
    <row r="21" spans="3:3" x14ac:dyDescent="0.25">
      <c r="C21" s="3" t="s">
        <v>50</v>
      </c>
    </row>
    <row r="22" spans="3:3" x14ac:dyDescent="0.25">
      <c r="C22" s="3" t="s">
        <v>51</v>
      </c>
    </row>
    <row r="23" spans="3:3" x14ac:dyDescent="0.25">
      <c r="C23" s="3" t="s">
        <v>52</v>
      </c>
    </row>
    <row r="24" spans="3:3" x14ac:dyDescent="0.25">
      <c r="C24" s="3" t="s">
        <v>53</v>
      </c>
    </row>
    <row r="25" spans="3:3" x14ac:dyDescent="0.25">
      <c r="C25" s="3" t="s">
        <v>54</v>
      </c>
    </row>
    <row r="26" spans="3:3" x14ac:dyDescent="0.25">
      <c r="C26" s="3" t="s">
        <v>55</v>
      </c>
    </row>
    <row r="27" spans="3:3" x14ac:dyDescent="0.25">
      <c r="C27" s="3" t="s">
        <v>56</v>
      </c>
    </row>
    <row r="28" spans="3:3" x14ac:dyDescent="0.25">
      <c r="C28" s="3" t="s">
        <v>57</v>
      </c>
    </row>
    <row r="29" spans="3:3" x14ac:dyDescent="0.25">
      <c r="C29" s="3" t="s">
        <v>58</v>
      </c>
    </row>
    <row r="30" spans="3:3" x14ac:dyDescent="0.25">
      <c r="C30" s="3" t="s">
        <v>59</v>
      </c>
    </row>
    <row r="31" spans="3:3" x14ac:dyDescent="0.25">
      <c r="C31" s="3" t="s">
        <v>60</v>
      </c>
    </row>
    <row r="32" spans="3:3" x14ac:dyDescent="0.25">
      <c r="C32" s="3" t="s">
        <v>61</v>
      </c>
    </row>
    <row r="33" spans="3:3" x14ac:dyDescent="0.25">
      <c r="C33" s="3" t="s">
        <v>62</v>
      </c>
    </row>
    <row r="34" spans="3:3" x14ac:dyDescent="0.25">
      <c r="C34" s="3" t="s">
        <v>63</v>
      </c>
    </row>
    <row r="35" spans="3:3" x14ac:dyDescent="0.25">
      <c r="C35" s="3" t="s">
        <v>64</v>
      </c>
    </row>
    <row r="36" spans="3:3" x14ac:dyDescent="0.25">
      <c r="C36" s="3" t="s">
        <v>65</v>
      </c>
    </row>
    <row r="37" spans="3:3" x14ac:dyDescent="0.25">
      <c r="C37" s="3" t="s">
        <v>66</v>
      </c>
    </row>
    <row r="38" spans="3:3" x14ac:dyDescent="0.25">
      <c r="C38" s="3" t="s">
        <v>67</v>
      </c>
    </row>
    <row r="39" spans="3:3" x14ac:dyDescent="0.25">
      <c r="C39" s="3" t="s">
        <v>68</v>
      </c>
    </row>
    <row r="40" spans="3:3" x14ac:dyDescent="0.25">
      <c r="C40" s="3" t="s">
        <v>69</v>
      </c>
    </row>
    <row r="41" spans="3:3" x14ac:dyDescent="0.25">
      <c r="C41" s="3" t="s">
        <v>70</v>
      </c>
    </row>
    <row r="42" spans="3:3" x14ac:dyDescent="0.25">
      <c r="C42" s="3" t="s">
        <v>71</v>
      </c>
    </row>
    <row r="43" spans="3:3" x14ac:dyDescent="0.25">
      <c r="C43" s="3" t="s">
        <v>72</v>
      </c>
    </row>
    <row r="44" spans="3:3" x14ac:dyDescent="0.25">
      <c r="C44" s="3" t="s">
        <v>73</v>
      </c>
    </row>
    <row r="45" spans="3:3" x14ac:dyDescent="0.25">
      <c r="C45" s="3" t="s">
        <v>74</v>
      </c>
    </row>
    <row r="46" spans="3:3" x14ac:dyDescent="0.25">
      <c r="C46" s="3" t="s">
        <v>75</v>
      </c>
    </row>
    <row r="47" spans="3:3" x14ac:dyDescent="0.25">
      <c r="C47" s="3" t="s">
        <v>76</v>
      </c>
    </row>
    <row r="48" spans="3:3" x14ac:dyDescent="0.25">
      <c r="C48" s="3" t="s">
        <v>77</v>
      </c>
    </row>
    <row r="49" spans="3:3" x14ac:dyDescent="0.25">
      <c r="C49" s="3" t="s">
        <v>78</v>
      </c>
    </row>
    <row r="50" spans="3:3" x14ac:dyDescent="0.25">
      <c r="C50" s="3" t="s">
        <v>79</v>
      </c>
    </row>
    <row r="51" spans="3:3" x14ac:dyDescent="0.25">
      <c r="C51" s="3" t="s">
        <v>80</v>
      </c>
    </row>
  </sheetData>
  <hyperlinks>
    <hyperlink ref="K1" r:id="rId1" tooltip="https://acentekolay.com/araclar"/>
  </hyperlinks>
  <pageSetup orientation="portrait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9F6E"/>
    <pageSetUpPr fitToPage="1"/>
  </sheetPr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4" style="6" customWidth="1"/>
    <col min="2" max="2" width="30" customWidth="1"/>
    <col min="3" max="3" width="18" style="6" customWidth="1"/>
    <col min="4" max="4" width="28" customWidth="1"/>
    <col min="5" max="5" width="16" style="6" customWidth="1"/>
    <col min="6" max="6" width="38" customWidth="1"/>
    <col min="7" max="7" width="26" customWidth="1"/>
  </cols>
  <sheetData>
    <row r="1" ht="30" customHeight="1" spans="1:9" x14ac:dyDescent="0.25">
      <c r="A1" s="7" t="s">
        <v>81</v>
      </c>
      <c r="B1" s="8" t="s">
        <v>82</v>
      </c>
      <c r="C1" s="7" t="s">
        <v>83</v>
      </c>
      <c r="D1" s="8" t="s">
        <v>84</v>
      </c>
      <c r="E1" s="7" t="s">
        <v>85</v>
      </c>
      <c r="F1" s="8" t="s">
        <v>86</v>
      </c>
      <c r="G1" s="8" t="s">
        <v>87</v>
      </c>
      <c r="I1" s="2" t="s">
        <v>5</v>
      </c>
    </row>
    <row r="2" spans="1:9" x14ac:dyDescent="0.25">
      <c r="A2" s="9" t="s">
        <v>88</v>
      </c>
      <c r="B2" s="10" t="s">
        <v>89</v>
      </c>
      <c r="C2" s="9" t="s">
        <v>90</v>
      </c>
      <c r="D2" s="10" t="s">
        <v>91</v>
      </c>
      <c r="E2" s="9" t="s">
        <v>92</v>
      </c>
      <c r="F2" s="10" t="s">
        <v>93</v>
      </c>
      <c r="G2" s="10" t="s">
        <v>94</v>
      </c>
      <c r="I2" s="5" t="s">
        <v>11</v>
      </c>
    </row>
    <row r="3" spans="1:7" x14ac:dyDescent="0.25">
      <c r="A3" s="9" t="s">
        <v>95</v>
      </c>
      <c r="B3" s="10" t="s">
        <v>96</v>
      </c>
      <c r="C3" s="9" t="s">
        <v>97</v>
      </c>
      <c r="D3" s="10" t="s">
        <v>98</v>
      </c>
      <c r="E3" s="9" t="s">
        <v>99</v>
      </c>
      <c r="F3" s="10" t="s">
        <v>100</v>
      </c>
      <c r="G3" s="10" t="s">
        <v>94</v>
      </c>
    </row>
    <row r="4" spans="1:7" x14ac:dyDescent="0.25">
      <c r="A4" s="9" t="s">
        <v>101</v>
      </c>
      <c r="B4" s="10" t="s">
        <v>102</v>
      </c>
      <c r="C4" s="9" t="s">
        <v>103</v>
      </c>
      <c r="D4" s="10" t="s">
        <v>104</v>
      </c>
      <c r="E4" s="9" t="s">
        <v>105</v>
      </c>
      <c r="F4" s="10" t="s">
        <v>106</v>
      </c>
      <c r="G4" s="10" t="s">
        <v>94</v>
      </c>
    </row>
    <row r="5" spans="1:7" x14ac:dyDescent="0.25">
      <c r="A5" s="9" t="s">
        <v>107</v>
      </c>
      <c r="B5" s="10" t="s">
        <v>108</v>
      </c>
      <c r="C5" s="9" t="s">
        <v>109</v>
      </c>
      <c r="D5" s="10" t="s">
        <v>110</v>
      </c>
      <c r="E5" s="9" t="s">
        <v>111</v>
      </c>
      <c r="F5" s="10" t="s">
        <v>112</v>
      </c>
      <c r="G5" s="10" t="s">
        <v>94</v>
      </c>
    </row>
    <row r="6" spans="1:7" x14ac:dyDescent="0.25">
      <c r="A6" s="9" t="s">
        <v>113</v>
      </c>
      <c r="B6" s="10" t="s">
        <v>114</v>
      </c>
      <c r="C6" s="9" t="s">
        <v>115</v>
      </c>
      <c r="D6" s="10" t="s">
        <v>116</v>
      </c>
      <c r="E6" s="9" t="s">
        <v>117</v>
      </c>
      <c r="F6" s="10" t="s">
        <v>118</v>
      </c>
      <c r="G6" s="10" t="s">
        <v>94</v>
      </c>
    </row>
  </sheetData>
  <autoFilter ref="A1:G1"/>
  <hyperlinks>
    <hyperlink ref="I1" r:id="rId1" tooltip="https://acentekolay.com/araclar"/>
  </hyperlinks>
  <pageSetup orientation="landscape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9F6E"/>
    <pageSetUpPr fitToPage="1"/>
  </sheetPr>
  <dimension ref="A1:O50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6" style="6" customWidth="1"/>
    <col min="2" max="2" width="28" customWidth="1"/>
    <col min="3" max="3" width="26" customWidth="1"/>
    <col min="4" max="4" width="14" customWidth="1"/>
    <col min="5" max="6" width="13" style="11" customWidth="1"/>
    <col min="7" max="7" width="15" style="12" customWidth="1"/>
    <col min="8" max="8" width="13" style="13" customWidth="1"/>
    <col min="9" max="9" width="16" style="12" customWidth="1"/>
    <col min="10" max="10" width="15" customWidth="1"/>
    <col min="11" max="11" width="14" customWidth="1"/>
    <col min="12" max="12" width="13" style="14" customWidth="1"/>
    <col min="13" max="13" width="30" customWidth="1"/>
  </cols>
  <sheetData>
    <row r="1" ht="34" customHeight="1" spans="1:15" x14ac:dyDescent="0.25">
      <c r="A1" s="8" t="s">
        <v>119</v>
      </c>
      <c r="B1" s="8" t="s">
        <v>120</v>
      </c>
      <c r="C1" s="8" t="s">
        <v>1</v>
      </c>
      <c r="D1" s="8" t="s">
        <v>0</v>
      </c>
      <c r="E1" s="8" t="s">
        <v>121</v>
      </c>
      <c r="F1" s="8" t="s">
        <v>122</v>
      </c>
      <c r="G1" s="8" t="s">
        <v>123</v>
      </c>
      <c r="H1" s="8" t="s">
        <v>124</v>
      </c>
      <c r="I1" s="8" t="s">
        <v>125</v>
      </c>
      <c r="J1" s="8" t="s">
        <v>3</v>
      </c>
      <c r="K1" s="8" t="s">
        <v>2</v>
      </c>
      <c r="L1" s="8" t="s">
        <v>126</v>
      </c>
      <c r="M1" s="8" t="s">
        <v>87</v>
      </c>
      <c r="O1" s="2" t="s">
        <v>5</v>
      </c>
    </row>
    <row r="2" spans="1:15" x14ac:dyDescent="0.25">
      <c r="A2" s="9" t="s">
        <v>127</v>
      </c>
      <c r="B2" s="10" t="s">
        <v>89</v>
      </c>
      <c r="C2" s="10" t="s">
        <v>27</v>
      </c>
      <c r="D2" s="10" t="s">
        <v>6</v>
      </c>
      <c r="E2" s="15">
        <f>TODAY()-353</f>
      </c>
      <c r="F2" s="15">
        <f>TODAY()+12</f>
      </c>
      <c r="G2" s="16">
        <v>8450</v>
      </c>
      <c r="H2" s="17">
        <v>12</v>
      </c>
      <c r="I2" s="16">
        <f>IF(OR(G2="",H2=""),"",G2*H2/100)</f>
      </c>
      <c r="J2" s="10" t="s">
        <v>9</v>
      </c>
      <c r="K2" s="10" t="s">
        <v>8</v>
      </c>
      <c r="L2" s="18">
        <f>IF(F2="","",F2-TODAY())</f>
      </c>
      <c r="M2" s="10" t="s">
        <v>94</v>
      </c>
      <c r="O2" s="5" t="s">
        <v>11</v>
      </c>
    </row>
    <row r="3" spans="1:13" x14ac:dyDescent="0.25">
      <c r="A3" s="9" t="s">
        <v>128</v>
      </c>
      <c r="B3" s="10" t="s">
        <v>96</v>
      </c>
      <c r="C3" s="10" t="s">
        <v>40</v>
      </c>
      <c r="D3" s="10" t="s">
        <v>12</v>
      </c>
      <c r="E3" s="15">
        <f>TODAY()-320</f>
      </c>
      <c r="F3" s="15">
        <f>TODAY()+45</f>
      </c>
      <c r="G3" s="16">
        <v>24900</v>
      </c>
      <c r="H3" s="17">
        <v>15</v>
      </c>
      <c r="I3" s="16">
        <f>IF(OR(G3="",H3=""),"",G3*H3/100)</f>
      </c>
      <c r="J3" s="10" t="s">
        <v>20</v>
      </c>
      <c r="K3" s="10" t="s">
        <v>8</v>
      </c>
      <c r="L3" s="18">
        <f>IF(F3="","",F3-TODAY())</f>
      </c>
      <c r="M3" s="10" t="s">
        <v>94</v>
      </c>
    </row>
    <row r="4" spans="1:13" x14ac:dyDescent="0.25">
      <c r="A4" s="9" t="s">
        <v>129</v>
      </c>
      <c r="B4" s="10" t="s">
        <v>102</v>
      </c>
      <c r="C4" s="10" t="s">
        <v>77</v>
      </c>
      <c r="D4" s="10" t="s">
        <v>17</v>
      </c>
      <c r="E4" s="15">
        <f>TODAY()-370</f>
      </c>
      <c r="F4" s="15">
        <f>TODAY()-5</f>
      </c>
      <c r="G4" s="16">
        <v>1980</v>
      </c>
      <c r="H4" s="17">
        <v>11</v>
      </c>
      <c r="I4" s="16">
        <f>IF(OR(G4="",H4=""),"",G4*H4/100)</f>
      </c>
      <c r="J4" s="10" t="s">
        <v>9</v>
      </c>
      <c r="K4" s="10" t="s">
        <v>24</v>
      </c>
      <c r="L4" s="18">
        <f>IF(F4="","",F4-TODAY())</f>
      </c>
      <c r="M4" s="10" t="s">
        <v>94</v>
      </c>
    </row>
    <row r="5" spans="1:13" x14ac:dyDescent="0.25">
      <c r="A5" s="9" t="s">
        <v>130</v>
      </c>
      <c r="B5" s="10" t="s">
        <v>114</v>
      </c>
      <c r="C5" s="10" t="s">
        <v>18</v>
      </c>
      <c r="D5" s="10" t="s">
        <v>26</v>
      </c>
      <c r="E5" s="15">
        <f>TODAY()-180</f>
      </c>
      <c r="F5" s="15">
        <f>TODAY()+185</f>
      </c>
      <c r="G5" s="16">
        <v>46500</v>
      </c>
      <c r="H5" s="17">
        <v>17</v>
      </c>
      <c r="I5" s="16">
        <f>IF(OR(G5="",H5=""),"",G5*H5/100)</f>
      </c>
      <c r="J5" s="10" t="s">
        <v>15</v>
      </c>
      <c r="K5" s="10" t="s">
        <v>8</v>
      </c>
      <c r="L5" s="18">
        <f>IF(F5="","",F5-TODAY())</f>
      </c>
      <c r="M5" s="10" t="s">
        <v>94</v>
      </c>
    </row>
    <row r="6" spans="1:13" x14ac:dyDescent="0.25">
      <c r="A6" s="9" t="s">
        <v>131</v>
      </c>
      <c r="B6" s="10" t="s">
        <v>108</v>
      </c>
      <c r="C6" s="10" t="s">
        <v>67</v>
      </c>
      <c r="D6" s="10" t="s">
        <v>29</v>
      </c>
      <c r="E6" s="15">
        <f>TODAY()-95</f>
      </c>
      <c r="F6" s="15">
        <f>TODAY()+270</f>
      </c>
      <c r="G6" s="16">
        <v>31200</v>
      </c>
      <c r="H6" s="17">
        <v>14</v>
      </c>
      <c r="I6" s="16">
        <f>IF(OR(G6="",H6=""),"",G6*H6/100)</f>
      </c>
      <c r="J6" s="10" t="s">
        <v>20</v>
      </c>
      <c r="K6" s="10" t="s">
        <v>14</v>
      </c>
      <c r="L6" s="18">
        <f>IF(F6="","",F6-TODAY())</f>
      </c>
      <c r="M6" s="10" t="s">
        <v>94</v>
      </c>
    </row>
    <row r="7" spans="9:12" x14ac:dyDescent="0.25">
      <c r="I7" s="12">
        <f>IF(OR(G7="",H7=""),"",G7*H7/100)</f>
      </c>
      <c r="L7" s="19">
        <f>IF(F7="","",F7-TODAY())</f>
      </c>
    </row>
    <row r="8" spans="9:12" x14ac:dyDescent="0.25">
      <c r="I8" s="12">
        <f>IF(OR(G8="",H8=""),"",G8*H8/100)</f>
      </c>
      <c r="L8" s="19">
        <f>IF(F8="","",F8-TODAY())</f>
      </c>
    </row>
    <row r="9" spans="9:12" x14ac:dyDescent="0.25">
      <c r="I9" s="12">
        <f>IF(OR(G9="",H9=""),"",G9*H9/100)</f>
      </c>
      <c r="L9" s="19">
        <f>IF(F9="","",F9-TODAY())</f>
      </c>
    </row>
    <row r="10" spans="9:12" x14ac:dyDescent="0.25">
      <c r="I10" s="12">
        <f>IF(OR(G10="",H10=""),"",G10*H10/100)</f>
      </c>
      <c r="L10" s="19">
        <f>IF(F10="","",F10-TODAY())</f>
      </c>
    </row>
    <row r="11" spans="9:12" x14ac:dyDescent="0.25">
      <c r="I11" s="12">
        <f>IF(OR(G11="",H11=""),"",G11*H11/100)</f>
      </c>
      <c r="L11" s="19">
        <f>IF(F11="","",F11-TODAY())</f>
      </c>
    </row>
    <row r="12" spans="9:12" x14ac:dyDescent="0.25">
      <c r="I12" s="12">
        <f>IF(OR(G12="",H12=""),"",G12*H12/100)</f>
      </c>
      <c r="L12" s="19">
        <f>IF(F12="","",F12-TODAY())</f>
      </c>
    </row>
    <row r="13" spans="9:12" x14ac:dyDescent="0.25">
      <c r="I13" s="12">
        <f>IF(OR(G13="",H13=""),"",G13*H13/100)</f>
      </c>
      <c r="L13" s="19">
        <f>IF(F13="","",F13-TODAY())</f>
      </c>
    </row>
    <row r="14" spans="9:12" x14ac:dyDescent="0.25">
      <c r="I14" s="12">
        <f>IF(OR(G14="",H14=""),"",G14*H14/100)</f>
      </c>
      <c r="L14" s="19">
        <f>IF(F14="","",F14-TODAY())</f>
      </c>
    </row>
    <row r="15" spans="9:12" x14ac:dyDescent="0.25">
      <c r="I15" s="12">
        <f>IF(OR(G15="",H15=""),"",G15*H15/100)</f>
      </c>
      <c r="L15" s="19">
        <f>IF(F15="","",F15-TODAY())</f>
      </c>
    </row>
    <row r="16" spans="9:12" x14ac:dyDescent="0.25">
      <c r="I16" s="12">
        <f>IF(OR(G16="",H16=""),"",G16*H16/100)</f>
      </c>
      <c r="L16" s="19">
        <f>IF(F16="","",F16-TODAY())</f>
      </c>
    </row>
    <row r="17" spans="9:12" x14ac:dyDescent="0.25">
      <c r="I17" s="12">
        <f>IF(OR(G17="",H17=""),"",G17*H17/100)</f>
      </c>
      <c r="L17" s="19">
        <f>IF(F17="","",F17-TODAY())</f>
      </c>
    </row>
    <row r="18" spans="9:12" x14ac:dyDescent="0.25">
      <c r="I18" s="12">
        <f>IF(OR(G18="",H18=""),"",G18*H18/100)</f>
      </c>
      <c r="L18" s="19">
        <f>IF(F18="","",F18-TODAY())</f>
      </c>
    </row>
    <row r="19" spans="9:12" x14ac:dyDescent="0.25">
      <c r="I19" s="12">
        <f>IF(OR(G19="",H19=""),"",G19*H19/100)</f>
      </c>
      <c r="L19" s="19">
        <f>IF(F19="","",F19-TODAY())</f>
      </c>
    </row>
    <row r="20" spans="9:12" x14ac:dyDescent="0.25">
      <c r="I20" s="12">
        <f>IF(OR(G20="",H20=""),"",G20*H20/100)</f>
      </c>
      <c r="L20" s="19">
        <f>IF(F20="","",F20-TODAY())</f>
      </c>
    </row>
    <row r="21" spans="9:12" x14ac:dyDescent="0.25">
      <c r="I21" s="12">
        <f>IF(OR(G21="",H21=""),"",G21*H21/100)</f>
      </c>
      <c r="L21" s="19">
        <f>IF(F21="","",F21-TODAY())</f>
      </c>
    </row>
    <row r="22" spans="9:12" x14ac:dyDescent="0.25">
      <c r="I22" s="12">
        <f>IF(OR(G22="",H22=""),"",G22*H22/100)</f>
      </c>
      <c r="L22" s="19">
        <f>IF(F22="","",F22-TODAY())</f>
      </c>
    </row>
    <row r="23" spans="9:12" x14ac:dyDescent="0.25">
      <c r="I23" s="12">
        <f>IF(OR(G23="",H23=""),"",G23*H23/100)</f>
      </c>
      <c r="L23" s="19">
        <f>IF(F23="","",F23-TODAY())</f>
      </c>
    </row>
    <row r="24" spans="9:12" x14ac:dyDescent="0.25">
      <c r="I24" s="12">
        <f>IF(OR(G24="",H24=""),"",G24*H24/100)</f>
      </c>
      <c r="L24" s="19">
        <f>IF(F24="","",F24-TODAY())</f>
      </c>
    </row>
    <row r="25" spans="9:12" x14ac:dyDescent="0.25">
      <c r="I25" s="12">
        <f>IF(OR(G25="",H25=""),"",G25*H25/100)</f>
      </c>
      <c r="L25" s="19">
        <f>IF(F25="","",F25-TODAY())</f>
      </c>
    </row>
    <row r="26" spans="9:12" x14ac:dyDescent="0.25">
      <c r="I26" s="12">
        <f>IF(OR(G26="",H26=""),"",G26*H26/100)</f>
      </c>
      <c r="L26" s="19">
        <f>IF(F26="","",F26-TODAY())</f>
      </c>
    </row>
    <row r="27" spans="9:12" x14ac:dyDescent="0.25">
      <c r="I27" s="12">
        <f>IF(OR(G27="",H27=""),"",G27*H27/100)</f>
      </c>
      <c r="L27" s="19">
        <f>IF(F27="","",F27-TODAY())</f>
      </c>
    </row>
    <row r="28" spans="9:12" x14ac:dyDescent="0.25">
      <c r="I28" s="12">
        <f>IF(OR(G28="",H28=""),"",G28*H28/100)</f>
      </c>
      <c r="L28" s="19">
        <f>IF(F28="","",F28-TODAY())</f>
      </c>
    </row>
    <row r="29" spans="9:12" x14ac:dyDescent="0.25">
      <c r="I29" s="12">
        <f>IF(OR(G29="",H29=""),"",G29*H29/100)</f>
      </c>
      <c r="L29" s="19">
        <f>IF(F29="","",F29-TODAY())</f>
      </c>
    </row>
    <row r="30" spans="9:12" x14ac:dyDescent="0.25">
      <c r="I30" s="12">
        <f>IF(OR(G30="",H30=""),"",G30*H30/100)</f>
      </c>
      <c r="L30" s="19">
        <f>IF(F30="","",F30-TODAY())</f>
      </c>
    </row>
    <row r="31" spans="9:12" x14ac:dyDescent="0.25">
      <c r="I31" s="12">
        <f>IF(OR(G31="",H31=""),"",G31*H31/100)</f>
      </c>
      <c r="L31" s="19">
        <f>IF(F31="","",F31-TODAY())</f>
      </c>
    </row>
    <row r="32" spans="9:12" x14ac:dyDescent="0.25">
      <c r="I32" s="12">
        <f>IF(OR(G32="",H32=""),"",G32*H32/100)</f>
      </c>
      <c r="L32" s="19">
        <f>IF(F32="","",F32-TODAY())</f>
      </c>
    </row>
    <row r="33" spans="9:12" x14ac:dyDescent="0.25">
      <c r="I33" s="12">
        <f>IF(OR(G33="",H33=""),"",G33*H33/100)</f>
      </c>
      <c r="L33" s="19">
        <f>IF(F33="","",F33-TODAY())</f>
      </c>
    </row>
    <row r="34" spans="9:12" x14ac:dyDescent="0.25">
      <c r="I34" s="12">
        <f>IF(OR(G34="",H34=""),"",G34*H34/100)</f>
      </c>
      <c r="L34" s="19">
        <f>IF(F34="","",F34-TODAY())</f>
      </c>
    </row>
    <row r="35" spans="9:12" x14ac:dyDescent="0.25">
      <c r="I35" s="12">
        <f>IF(OR(G35="",H35=""),"",G35*H35/100)</f>
      </c>
      <c r="L35" s="19">
        <f>IF(F35="","",F35-TODAY())</f>
      </c>
    </row>
    <row r="36" spans="9:12" x14ac:dyDescent="0.25">
      <c r="I36" s="12">
        <f>IF(OR(G36="",H36=""),"",G36*H36/100)</f>
      </c>
      <c r="L36" s="19">
        <f>IF(F36="","",F36-TODAY())</f>
      </c>
    </row>
    <row r="37" spans="9:12" x14ac:dyDescent="0.25">
      <c r="I37" s="12">
        <f>IF(OR(G37="",H37=""),"",G37*H37/100)</f>
      </c>
      <c r="L37" s="19">
        <f>IF(F37="","",F37-TODAY())</f>
      </c>
    </row>
    <row r="38" spans="9:12" x14ac:dyDescent="0.25">
      <c r="I38" s="12">
        <f>IF(OR(G38="",H38=""),"",G38*H38/100)</f>
      </c>
      <c r="L38" s="19">
        <f>IF(F38="","",F38-TODAY())</f>
      </c>
    </row>
    <row r="39" spans="9:12" x14ac:dyDescent="0.25">
      <c r="I39" s="12">
        <f>IF(OR(G39="",H39=""),"",G39*H39/100)</f>
      </c>
      <c r="L39" s="19">
        <f>IF(F39="","",F39-TODAY())</f>
      </c>
    </row>
    <row r="40" spans="9:12" x14ac:dyDescent="0.25">
      <c r="I40" s="12">
        <f>IF(OR(G40="",H40=""),"",G40*H40/100)</f>
      </c>
      <c r="L40" s="19">
        <f>IF(F40="","",F40-TODAY())</f>
      </c>
    </row>
    <row r="41" spans="9:12" x14ac:dyDescent="0.25">
      <c r="I41" s="12">
        <f>IF(OR(G41="",H41=""),"",G41*H41/100)</f>
      </c>
      <c r="L41" s="19">
        <f>IF(F41="","",F41-TODAY())</f>
      </c>
    </row>
    <row r="42" spans="9:12" x14ac:dyDescent="0.25">
      <c r="I42" s="12">
        <f>IF(OR(G42="",H42=""),"",G42*H42/100)</f>
      </c>
      <c r="L42" s="19">
        <f>IF(F42="","",F42-TODAY())</f>
      </c>
    </row>
    <row r="43" spans="9:12" x14ac:dyDescent="0.25">
      <c r="I43" s="12">
        <f>IF(OR(G43="",H43=""),"",G43*H43/100)</f>
      </c>
      <c r="L43" s="19">
        <f>IF(F43="","",F43-TODAY())</f>
      </c>
    </row>
    <row r="44" spans="9:12" x14ac:dyDescent="0.25">
      <c r="I44" s="12">
        <f>IF(OR(G44="",H44=""),"",G44*H44/100)</f>
      </c>
      <c r="L44" s="19">
        <f>IF(F44="","",F44-TODAY())</f>
      </c>
    </row>
    <row r="45" spans="9:12" x14ac:dyDescent="0.25">
      <c r="I45" s="12">
        <f>IF(OR(G45="",H45=""),"",G45*H45/100)</f>
      </c>
      <c r="L45" s="19">
        <f>IF(F45="","",F45-TODAY())</f>
      </c>
    </row>
    <row r="46" spans="9:12" x14ac:dyDescent="0.25">
      <c r="I46" s="12">
        <f>IF(OR(G46="",H46=""),"",G46*H46/100)</f>
      </c>
      <c r="L46" s="19">
        <f>IF(F46="","",F46-TODAY())</f>
      </c>
    </row>
    <row r="47" spans="9:12" x14ac:dyDescent="0.25">
      <c r="I47" s="12">
        <f>IF(OR(G47="",H47=""),"",G47*H47/100)</f>
      </c>
      <c r="L47" s="19">
        <f>IF(F47="","",F47-TODAY())</f>
      </c>
    </row>
    <row r="48" spans="9:12" x14ac:dyDescent="0.25">
      <c r="I48" s="12">
        <f>IF(OR(G48="",H48=""),"",G48*H48/100)</f>
      </c>
      <c r="L48" s="19">
        <f>IF(F48="","",F48-TODAY())</f>
      </c>
    </row>
    <row r="49" spans="9:12" x14ac:dyDescent="0.25">
      <c r="I49" s="12">
        <f>IF(OR(G49="",H49=""),"",G49*H49/100)</f>
      </c>
      <c r="L49" s="19">
        <f>IF(F49="","",F49-TODAY())</f>
      </c>
    </row>
    <row r="50" spans="9:12" x14ac:dyDescent="0.25">
      <c r="I50" s="12">
        <f>IF(OR(G50="",H50=""),"",G50*H50/100)</f>
      </c>
      <c r="L50" s="19">
        <f>IF(F50="","",F50-TODAY())</f>
      </c>
    </row>
    <row r="51" spans="9:12" x14ac:dyDescent="0.25">
      <c r="I51" s="12">
        <f>IF(OR(G51="",H51=""),"",G51*H51/100)</f>
      </c>
      <c r="L51" s="19">
        <f>IF(F51="","",F51-TODAY())</f>
      </c>
    </row>
    <row r="52" spans="9:12" x14ac:dyDescent="0.25">
      <c r="I52" s="12">
        <f>IF(OR(G52="",H52=""),"",G52*H52/100)</f>
      </c>
      <c r="L52" s="19">
        <f>IF(F52="","",F52-TODAY())</f>
      </c>
    </row>
    <row r="53" spans="9:12" x14ac:dyDescent="0.25">
      <c r="I53" s="12">
        <f>IF(OR(G53="",H53=""),"",G53*H53/100)</f>
      </c>
      <c r="L53" s="19">
        <f>IF(F53="","",F53-TODAY())</f>
      </c>
    </row>
    <row r="54" spans="9:12" x14ac:dyDescent="0.25">
      <c r="I54" s="12">
        <f>IF(OR(G54="",H54=""),"",G54*H54/100)</f>
      </c>
      <c r="L54" s="19">
        <f>IF(F54="","",F54-TODAY())</f>
      </c>
    </row>
    <row r="55" spans="9:12" x14ac:dyDescent="0.25">
      <c r="I55" s="12">
        <f>IF(OR(G55="",H55=""),"",G55*H55/100)</f>
      </c>
      <c r="L55" s="19">
        <f>IF(F55="","",F55-TODAY())</f>
      </c>
    </row>
    <row r="56" spans="9:12" x14ac:dyDescent="0.25">
      <c r="I56" s="12">
        <f>IF(OR(G56="",H56=""),"",G56*H56/100)</f>
      </c>
      <c r="L56" s="19">
        <f>IF(F56="","",F56-TODAY())</f>
      </c>
    </row>
    <row r="57" spans="9:12" x14ac:dyDescent="0.25">
      <c r="I57" s="12">
        <f>IF(OR(G57="",H57=""),"",G57*H57/100)</f>
      </c>
      <c r="L57" s="19">
        <f>IF(F57="","",F57-TODAY())</f>
      </c>
    </row>
    <row r="58" spans="9:12" x14ac:dyDescent="0.25">
      <c r="I58" s="12">
        <f>IF(OR(G58="",H58=""),"",G58*H58/100)</f>
      </c>
      <c r="L58" s="19">
        <f>IF(F58="","",F58-TODAY())</f>
      </c>
    </row>
    <row r="59" spans="9:12" x14ac:dyDescent="0.25">
      <c r="I59" s="12">
        <f>IF(OR(G59="",H59=""),"",G59*H59/100)</f>
      </c>
      <c r="L59" s="19">
        <f>IF(F59="","",F59-TODAY())</f>
      </c>
    </row>
    <row r="60" spans="9:12" x14ac:dyDescent="0.25">
      <c r="I60" s="12">
        <f>IF(OR(G60="",H60=""),"",G60*H60/100)</f>
      </c>
      <c r="L60" s="19">
        <f>IF(F60="","",F60-TODAY())</f>
      </c>
    </row>
    <row r="61" spans="9:12" x14ac:dyDescent="0.25">
      <c r="I61" s="12">
        <f>IF(OR(G61="",H61=""),"",G61*H61/100)</f>
      </c>
      <c r="L61" s="19">
        <f>IF(F61="","",F61-TODAY())</f>
      </c>
    </row>
    <row r="62" spans="9:12" x14ac:dyDescent="0.25">
      <c r="I62" s="12">
        <f>IF(OR(G62="",H62=""),"",G62*H62/100)</f>
      </c>
      <c r="L62" s="19">
        <f>IF(F62="","",F62-TODAY())</f>
      </c>
    </row>
    <row r="63" spans="9:12" x14ac:dyDescent="0.25">
      <c r="I63" s="12">
        <f>IF(OR(G63="",H63=""),"",G63*H63/100)</f>
      </c>
      <c r="L63" s="19">
        <f>IF(F63="","",F63-TODAY())</f>
      </c>
    </row>
    <row r="64" spans="9:12" x14ac:dyDescent="0.25">
      <c r="I64" s="12">
        <f>IF(OR(G64="",H64=""),"",G64*H64/100)</f>
      </c>
      <c r="L64" s="19">
        <f>IF(F64="","",F64-TODAY())</f>
      </c>
    </row>
    <row r="65" spans="9:12" x14ac:dyDescent="0.25">
      <c r="I65" s="12">
        <f>IF(OR(G65="",H65=""),"",G65*H65/100)</f>
      </c>
      <c r="L65" s="19">
        <f>IF(F65="","",F65-TODAY())</f>
      </c>
    </row>
    <row r="66" spans="9:12" x14ac:dyDescent="0.25">
      <c r="I66" s="12">
        <f>IF(OR(G66="",H66=""),"",G66*H66/100)</f>
      </c>
      <c r="L66" s="19">
        <f>IF(F66="","",F66-TODAY())</f>
      </c>
    </row>
    <row r="67" spans="9:12" x14ac:dyDescent="0.25">
      <c r="I67" s="12">
        <f>IF(OR(G67="",H67=""),"",G67*H67/100)</f>
      </c>
      <c r="L67" s="19">
        <f>IF(F67="","",F67-TODAY())</f>
      </c>
    </row>
    <row r="68" spans="9:12" x14ac:dyDescent="0.25">
      <c r="I68" s="12">
        <f>IF(OR(G68="",H68=""),"",G68*H68/100)</f>
      </c>
      <c r="L68" s="19">
        <f>IF(F68="","",F68-TODAY())</f>
      </c>
    </row>
    <row r="69" spans="9:12" x14ac:dyDescent="0.25">
      <c r="I69" s="12">
        <f>IF(OR(G69="",H69=""),"",G69*H69/100)</f>
      </c>
      <c r="L69" s="19">
        <f>IF(F69="","",F69-TODAY())</f>
      </c>
    </row>
    <row r="70" spans="9:12" x14ac:dyDescent="0.25">
      <c r="I70" s="12">
        <f>IF(OR(G70="",H70=""),"",G70*H70/100)</f>
      </c>
      <c r="L70" s="19">
        <f>IF(F70="","",F70-TODAY())</f>
      </c>
    </row>
    <row r="71" spans="9:12" x14ac:dyDescent="0.25">
      <c r="I71" s="12">
        <f>IF(OR(G71="",H71=""),"",G71*H71/100)</f>
      </c>
      <c r="L71" s="19">
        <f>IF(F71="","",F71-TODAY())</f>
      </c>
    </row>
    <row r="72" spans="9:12" x14ac:dyDescent="0.25">
      <c r="I72" s="12">
        <f>IF(OR(G72="",H72=""),"",G72*H72/100)</f>
      </c>
      <c r="L72" s="19">
        <f>IF(F72="","",F72-TODAY())</f>
      </c>
    </row>
    <row r="73" spans="9:12" x14ac:dyDescent="0.25">
      <c r="I73" s="12">
        <f>IF(OR(G73="",H73=""),"",G73*H73/100)</f>
      </c>
      <c r="L73" s="19">
        <f>IF(F73="","",F73-TODAY())</f>
      </c>
    </row>
    <row r="74" spans="9:12" x14ac:dyDescent="0.25">
      <c r="I74" s="12">
        <f>IF(OR(G74="",H74=""),"",G74*H74/100)</f>
      </c>
      <c r="L74" s="19">
        <f>IF(F74="","",F74-TODAY())</f>
      </c>
    </row>
    <row r="75" spans="9:12" x14ac:dyDescent="0.25">
      <c r="I75" s="12">
        <f>IF(OR(G75="",H75=""),"",G75*H75/100)</f>
      </c>
      <c r="L75" s="19">
        <f>IF(F75="","",F75-TODAY())</f>
      </c>
    </row>
    <row r="76" spans="9:12" x14ac:dyDescent="0.25">
      <c r="I76" s="12">
        <f>IF(OR(G76="",H76=""),"",G76*H76/100)</f>
      </c>
      <c r="L76" s="19">
        <f>IF(F76="","",F76-TODAY())</f>
      </c>
    </row>
    <row r="77" spans="9:12" x14ac:dyDescent="0.25">
      <c r="I77" s="12">
        <f>IF(OR(G77="",H77=""),"",G77*H77/100)</f>
      </c>
      <c r="L77" s="19">
        <f>IF(F77="","",F77-TODAY())</f>
      </c>
    </row>
    <row r="78" spans="9:12" x14ac:dyDescent="0.25">
      <c r="I78" s="12">
        <f>IF(OR(G78="",H78=""),"",G78*H78/100)</f>
      </c>
      <c r="L78" s="19">
        <f>IF(F78="","",F78-TODAY())</f>
      </c>
    </row>
    <row r="79" spans="9:12" x14ac:dyDescent="0.25">
      <c r="I79" s="12">
        <f>IF(OR(G79="",H79=""),"",G79*H79/100)</f>
      </c>
      <c r="L79" s="19">
        <f>IF(F79="","",F79-TODAY())</f>
      </c>
    </row>
    <row r="80" spans="9:12" x14ac:dyDescent="0.25">
      <c r="I80" s="12">
        <f>IF(OR(G80="",H80=""),"",G80*H80/100)</f>
      </c>
      <c r="L80" s="19">
        <f>IF(F80="","",F80-TODAY())</f>
      </c>
    </row>
    <row r="81" spans="9:12" x14ac:dyDescent="0.25">
      <c r="I81" s="12">
        <f>IF(OR(G81="",H81=""),"",G81*H81/100)</f>
      </c>
      <c r="L81" s="19">
        <f>IF(F81="","",F81-TODAY())</f>
      </c>
    </row>
    <row r="82" spans="9:12" x14ac:dyDescent="0.25">
      <c r="I82" s="12">
        <f>IF(OR(G82="",H82=""),"",G82*H82/100)</f>
      </c>
      <c r="L82" s="19">
        <f>IF(F82="","",F82-TODAY())</f>
      </c>
    </row>
    <row r="83" spans="9:12" x14ac:dyDescent="0.25">
      <c r="I83" s="12">
        <f>IF(OR(G83="",H83=""),"",G83*H83/100)</f>
      </c>
      <c r="L83" s="19">
        <f>IF(F83="","",F83-TODAY())</f>
      </c>
    </row>
    <row r="84" spans="9:12" x14ac:dyDescent="0.25">
      <c r="I84" s="12">
        <f>IF(OR(G84="",H84=""),"",G84*H84/100)</f>
      </c>
      <c r="L84" s="19">
        <f>IF(F84="","",F84-TODAY())</f>
      </c>
    </row>
    <row r="85" spans="9:12" x14ac:dyDescent="0.25">
      <c r="I85" s="12">
        <f>IF(OR(G85="",H85=""),"",G85*H85/100)</f>
      </c>
      <c r="L85" s="19">
        <f>IF(F85="","",F85-TODAY())</f>
      </c>
    </row>
    <row r="86" spans="9:12" x14ac:dyDescent="0.25">
      <c r="I86" s="12">
        <f>IF(OR(G86="",H86=""),"",G86*H86/100)</f>
      </c>
      <c r="L86" s="19">
        <f>IF(F86="","",F86-TODAY())</f>
      </c>
    </row>
    <row r="87" spans="9:12" x14ac:dyDescent="0.25">
      <c r="I87" s="12">
        <f>IF(OR(G87="",H87=""),"",G87*H87/100)</f>
      </c>
      <c r="L87" s="19">
        <f>IF(F87="","",F87-TODAY())</f>
      </c>
    </row>
    <row r="88" spans="9:12" x14ac:dyDescent="0.25">
      <c r="I88" s="12">
        <f>IF(OR(G88="",H88=""),"",G88*H88/100)</f>
      </c>
      <c r="L88" s="19">
        <f>IF(F88="","",F88-TODAY())</f>
      </c>
    </row>
    <row r="89" spans="9:12" x14ac:dyDescent="0.25">
      <c r="I89" s="12">
        <f>IF(OR(G89="",H89=""),"",G89*H89/100)</f>
      </c>
      <c r="L89" s="19">
        <f>IF(F89="","",F89-TODAY())</f>
      </c>
    </row>
    <row r="90" spans="9:12" x14ac:dyDescent="0.25">
      <c r="I90" s="12">
        <f>IF(OR(G90="",H90=""),"",G90*H90/100)</f>
      </c>
      <c r="L90" s="19">
        <f>IF(F90="","",F90-TODAY())</f>
      </c>
    </row>
    <row r="91" spans="9:12" x14ac:dyDescent="0.25">
      <c r="I91" s="12">
        <f>IF(OR(G91="",H91=""),"",G91*H91/100)</f>
      </c>
      <c r="L91" s="19">
        <f>IF(F91="","",F91-TODAY())</f>
      </c>
    </row>
    <row r="92" spans="9:12" x14ac:dyDescent="0.25">
      <c r="I92" s="12">
        <f>IF(OR(G92="",H92=""),"",G92*H92/100)</f>
      </c>
      <c r="L92" s="19">
        <f>IF(F92="","",F92-TODAY())</f>
      </c>
    </row>
    <row r="93" spans="9:12" x14ac:dyDescent="0.25">
      <c r="I93" s="12">
        <f>IF(OR(G93="",H93=""),"",G93*H93/100)</f>
      </c>
      <c r="L93" s="19">
        <f>IF(F93="","",F93-TODAY())</f>
      </c>
    </row>
    <row r="94" spans="9:12" x14ac:dyDescent="0.25">
      <c r="I94" s="12">
        <f>IF(OR(G94="",H94=""),"",G94*H94/100)</f>
      </c>
      <c r="L94" s="19">
        <f>IF(F94="","",F94-TODAY())</f>
      </c>
    </row>
    <row r="95" spans="9:12" x14ac:dyDescent="0.25">
      <c r="I95" s="12">
        <f>IF(OR(G95="",H95=""),"",G95*H95/100)</f>
      </c>
      <c r="L95" s="19">
        <f>IF(F95="","",F95-TODAY())</f>
      </c>
    </row>
    <row r="96" spans="9:12" x14ac:dyDescent="0.25">
      <c r="I96" s="12">
        <f>IF(OR(G96="",H96=""),"",G96*H96/100)</f>
      </c>
      <c r="L96" s="19">
        <f>IF(F96="","",F96-TODAY())</f>
      </c>
    </row>
    <row r="97" spans="9:12" x14ac:dyDescent="0.25">
      <c r="I97" s="12">
        <f>IF(OR(G97="",H97=""),"",G97*H97/100)</f>
      </c>
      <c r="L97" s="19">
        <f>IF(F97="","",F97-TODAY())</f>
      </c>
    </row>
    <row r="98" spans="9:12" x14ac:dyDescent="0.25">
      <c r="I98" s="12">
        <f>IF(OR(G98="",H98=""),"",G98*H98/100)</f>
      </c>
      <c r="L98" s="19">
        <f>IF(F98="","",F98-TODAY())</f>
      </c>
    </row>
    <row r="99" spans="9:12" x14ac:dyDescent="0.25">
      <c r="I99" s="12">
        <f>IF(OR(G99="",H99=""),"",G99*H99/100)</f>
      </c>
      <c r="L99" s="19">
        <f>IF(F99="","",F99-TODAY())</f>
      </c>
    </row>
    <row r="100" spans="9:12" x14ac:dyDescent="0.25">
      <c r="I100" s="12">
        <f>IF(OR(G100="",H100=""),"",G100*H100/100)</f>
      </c>
      <c r="L100" s="19">
        <f>IF(F100="","",F100-TODAY())</f>
      </c>
    </row>
    <row r="101" spans="9:12" x14ac:dyDescent="0.25">
      <c r="I101" s="12">
        <f>IF(OR(G101="",H101=""),"",G101*H101/100)</f>
      </c>
      <c r="L101" s="19">
        <f>IF(F101="","",F101-TODAY())</f>
      </c>
    </row>
    <row r="102" spans="9:12" x14ac:dyDescent="0.25">
      <c r="I102" s="12">
        <f>IF(OR(G102="",H102=""),"",G102*H102/100)</f>
      </c>
      <c r="L102" s="19">
        <f>IF(F102="","",F102-TODAY())</f>
      </c>
    </row>
    <row r="103" spans="9:12" x14ac:dyDescent="0.25">
      <c r="I103" s="12">
        <f>IF(OR(G103="",H103=""),"",G103*H103/100)</f>
      </c>
      <c r="L103" s="19">
        <f>IF(F103="","",F103-TODAY())</f>
      </c>
    </row>
    <row r="104" spans="9:12" x14ac:dyDescent="0.25">
      <c r="I104" s="12">
        <f>IF(OR(G104="",H104=""),"",G104*H104/100)</f>
      </c>
      <c r="L104" s="19">
        <f>IF(F104="","",F104-TODAY())</f>
      </c>
    </row>
    <row r="105" spans="9:12" x14ac:dyDescent="0.25">
      <c r="I105" s="12">
        <f>IF(OR(G105="",H105=""),"",G105*H105/100)</f>
      </c>
      <c r="L105" s="19">
        <f>IF(F105="","",F105-TODAY())</f>
      </c>
    </row>
    <row r="106" spans="9:12" x14ac:dyDescent="0.25">
      <c r="I106" s="12">
        <f>IF(OR(G106="",H106=""),"",G106*H106/100)</f>
      </c>
      <c r="L106" s="19">
        <f>IF(F106="","",F106-TODAY())</f>
      </c>
    </row>
    <row r="107" spans="9:12" x14ac:dyDescent="0.25">
      <c r="I107" s="12">
        <f>IF(OR(G107="",H107=""),"",G107*H107/100)</f>
      </c>
      <c r="L107" s="19">
        <f>IF(F107="","",F107-TODAY())</f>
      </c>
    </row>
    <row r="108" spans="9:12" x14ac:dyDescent="0.25">
      <c r="I108" s="12">
        <f>IF(OR(G108="",H108=""),"",G108*H108/100)</f>
      </c>
      <c r="L108" s="19">
        <f>IF(F108="","",F108-TODAY())</f>
      </c>
    </row>
    <row r="109" spans="9:12" x14ac:dyDescent="0.25">
      <c r="I109" s="12">
        <f>IF(OR(G109="",H109=""),"",G109*H109/100)</f>
      </c>
      <c r="L109" s="19">
        <f>IF(F109="","",F109-TODAY())</f>
      </c>
    </row>
    <row r="110" spans="9:12" x14ac:dyDescent="0.25">
      <c r="I110" s="12">
        <f>IF(OR(G110="",H110=""),"",G110*H110/100)</f>
      </c>
      <c r="L110" s="19">
        <f>IF(F110="","",F110-TODAY())</f>
      </c>
    </row>
    <row r="111" spans="9:12" x14ac:dyDescent="0.25">
      <c r="I111" s="12">
        <f>IF(OR(G111="",H111=""),"",G111*H111/100)</f>
      </c>
      <c r="L111" s="19">
        <f>IF(F111="","",F111-TODAY())</f>
      </c>
    </row>
    <row r="112" spans="9:12" x14ac:dyDescent="0.25">
      <c r="I112" s="12">
        <f>IF(OR(G112="",H112=""),"",G112*H112/100)</f>
      </c>
      <c r="L112" s="19">
        <f>IF(F112="","",F112-TODAY())</f>
      </c>
    </row>
    <row r="113" spans="9:12" x14ac:dyDescent="0.25">
      <c r="I113" s="12">
        <f>IF(OR(G113="",H113=""),"",G113*H113/100)</f>
      </c>
      <c r="L113" s="19">
        <f>IF(F113="","",F113-TODAY())</f>
      </c>
    </row>
    <row r="114" spans="9:12" x14ac:dyDescent="0.25">
      <c r="I114" s="12">
        <f>IF(OR(G114="",H114=""),"",G114*H114/100)</f>
      </c>
      <c r="L114" s="19">
        <f>IF(F114="","",F114-TODAY())</f>
      </c>
    </row>
    <row r="115" spans="9:12" x14ac:dyDescent="0.25">
      <c r="I115" s="12">
        <f>IF(OR(G115="",H115=""),"",G115*H115/100)</f>
      </c>
      <c r="L115" s="19">
        <f>IF(F115="","",F115-TODAY())</f>
      </c>
    </row>
    <row r="116" spans="9:12" x14ac:dyDescent="0.25">
      <c r="I116" s="12">
        <f>IF(OR(G116="",H116=""),"",G116*H116/100)</f>
      </c>
      <c r="L116" s="19">
        <f>IF(F116="","",F116-TODAY())</f>
      </c>
    </row>
    <row r="117" spans="9:12" x14ac:dyDescent="0.25">
      <c r="I117" s="12">
        <f>IF(OR(G117="",H117=""),"",G117*H117/100)</f>
      </c>
      <c r="L117" s="19">
        <f>IF(F117="","",F117-TODAY())</f>
      </c>
    </row>
    <row r="118" spans="9:12" x14ac:dyDescent="0.25">
      <c r="I118" s="12">
        <f>IF(OR(G118="",H118=""),"",G118*H118/100)</f>
      </c>
      <c r="L118" s="19">
        <f>IF(F118="","",F118-TODAY())</f>
      </c>
    </row>
    <row r="119" spans="9:12" x14ac:dyDescent="0.25">
      <c r="I119" s="12">
        <f>IF(OR(G119="",H119=""),"",G119*H119/100)</f>
      </c>
      <c r="L119" s="19">
        <f>IF(F119="","",F119-TODAY())</f>
      </c>
    </row>
    <row r="120" spans="9:12" x14ac:dyDescent="0.25">
      <c r="I120" s="12">
        <f>IF(OR(G120="",H120=""),"",G120*H120/100)</f>
      </c>
      <c r="L120" s="19">
        <f>IF(F120="","",F120-TODAY())</f>
      </c>
    </row>
    <row r="121" spans="9:12" x14ac:dyDescent="0.25">
      <c r="I121" s="12">
        <f>IF(OR(G121="",H121=""),"",G121*H121/100)</f>
      </c>
      <c r="L121" s="19">
        <f>IF(F121="","",F121-TODAY())</f>
      </c>
    </row>
    <row r="122" spans="9:12" x14ac:dyDescent="0.25">
      <c r="I122" s="12">
        <f>IF(OR(G122="",H122=""),"",G122*H122/100)</f>
      </c>
      <c r="L122" s="19">
        <f>IF(F122="","",F122-TODAY())</f>
      </c>
    </row>
    <row r="123" spans="9:12" x14ac:dyDescent="0.25">
      <c r="I123" s="12">
        <f>IF(OR(G123="",H123=""),"",G123*H123/100)</f>
      </c>
      <c r="L123" s="19">
        <f>IF(F123="","",F123-TODAY())</f>
      </c>
    </row>
    <row r="124" spans="9:12" x14ac:dyDescent="0.25">
      <c r="I124" s="12">
        <f>IF(OR(G124="",H124=""),"",G124*H124/100)</f>
      </c>
      <c r="L124" s="19">
        <f>IF(F124="","",F124-TODAY())</f>
      </c>
    </row>
    <row r="125" spans="9:12" x14ac:dyDescent="0.25">
      <c r="I125" s="12">
        <f>IF(OR(G125="",H125=""),"",G125*H125/100)</f>
      </c>
      <c r="L125" s="19">
        <f>IF(F125="","",F125-TODAY())</f>
      </c>
    </row>
    <row r="126" spans="9:12" x14ac:dyDescent="0.25">
      <c r="I126" s="12">
        <f>IF(OR(G126="",H126=""),"",G126*H126/100)</f>
      </c>
      <c r="L126" s="19">
        <f>IF(F126="","",F126-TODAY())</f>
      </c>
    </row>
    <row r="127" spans="9:12" x14ac:dyDescent="0.25">
      <c r="I127" s="12">
        <f>IF(OR(G127="",H127=""),"",G127*H127/100)</f>
      </c>
      <c r="L127" s="19">
        <f>IF(F127="","",F127-TODAY())</f>
      </c>
    </row>
    <row r="128" spans="9:12" x14ac:dyDescent="0.25">
      <c r="I128" s="12">
        <f>IF(OR(G128="",H128=""),"",G128*H128/100)</f>
      </c>
      <c r="L128" s="19">
        <f>IF(F128="","",F128-TODAY())</f>
      </c>
    </row>
    <row r="129" spans="9:12" x14ac:dyDescent="0.25">
      <c r="I129" s="12">
        <f>IF(OR(G129="",H129=""),"",G129*H129/100)</f>
      </c>
      <c r="L129" s="19">
        <f>IF(F129="","",F129-TODAY())</f>
      </c>
    </row>
    <row r="130" spans="9:12" x14ac:dyDescent="0.25">
      <c r="I130" s="12">
        <f>IF(OR(G130="",H130=""),"",G130*H130/100)</f>
      </c>
      <c r="L130" s="19">
        <f>IF(F130="","",F130-TODAY())</f>
      </c>
    </row>
    <row r="131" spans="9:12" x14ac:dyDescent="0.25">
      <c r="I131" s="12">
        <f>IF(OR(G131="",H131=""),"",G131*H131/100)</f>
      </c>
      <c r="L131" s="19">
        <f>IF(F131="","",F131-TODAY())</f>
      </c>
    </row>
    <row r="132" spans="9:12" x14ac:dyDescent="0.25">
      <c r="I132" s="12">
        <f>IF(OR(G132="",H132=""),"",G132*H132/100)</f>
      </c>
      <c r="L132" s="19">
        <f>IF(F132="","",F132-TODAY())</f>
      </c>
    </row>
    <row r="133" spans="9:12" x14ac:dyDescent="0.25">
      <c r="I133" s="12">
        <f>IF(OR(G133="",H133=""),"",G133*H133/100)</f>
      </c>
      <c r="L133" s="19">
        <f>IF(F133="","",F133-TODAY())</f>
      </c>
    </row>
    <row r="134" spans="9:12" x14ac:dyDescent="0.25">
      <c r="I134" s="12">
        <f>IF(OR(G134="",H134=""),"",G134*H134/100)</f>
      </c>
      <c r="L134" s="19">
        <f>IF(F134="","",F134-TODAY())</f>
      </c>
    </row>
    <row r="135" spans="9:12" x14ac:dyDescent="0.25">
      <c r="I135" s="12">
        <f>IF(OR(G135="",H135=""),"",G135*H135/100)</f>
      </c>
      <c r="L135" s="19">
        <f>IF(F135="","",F135-TODAY())</f>
      </c>
    </row>
    <row r="136" spans="9:12" x14ac:dyDescent="0.25">
      <c r="I136" s="12">
        <f>IF(OR(G136="",H136=""),"",G136*H136/100)</f>
      </c>
      <c r="L136" s="19">
        <f>IF(F136="","",F136-TODAY())</f>
      </c>
    </row>
    <row r="137" spans="9:12" x14ac:dyDescent="0.25">
      <c r="I137" s="12">
        <f>IF(OR(G137="",H137=""),"",G137*H137/100)</f>
      </c>
      <c r="L137" s="19">
        <f>IF(F137="","",F137-TODAY())</f>
      </c>
    </row>
    <row r="138" spans="9:12" x14ac:dyDescent="0.25">
      <c r="I138" s="12">
        <f>IF(OR(G138="",H138=""),"",G138*H138/100)</f>
      </c>
      <c r="L138" s="19">
        <f>IF(F138="","",F138-TODAY())</f>
      </c>
    </row>
    <row r="139" spans="9:12" x14ac:dyDescent="0.25">
      <c r="I139" s="12">
        <f>IF(OR(G139="",H139=""),"",G139*H139/100)</f>
      </c>
      <c r="L139" s="19">
        <f>IF(F139="","",F139-TODAY())</f>
      </c>
    </row>
    <row r="140" spans="9:12" x14ac:dyDescent="0.25">
      <c r="I140" s="12">
        <f>IF(OR(G140="",H140=""),"",G140*H140/100)</f>
      </c>
      <c r="L140" s="19">
        <f>IF(F140="","",F140-TODAY())</f>
      </c>
    </row>
    <row r="141" spans="9:12" x14ac:dyDescent="0.25">
      <c r="I141" s="12">
        <f>IF(OR(G141="",H141=""),"",G141*H141/100)</f>
      </c>
      <c r="L141" s="19">
        <f>IF(F141="","",F141-TODAY())</f>
      </c>
    </row>
    <row r="142" spans="9:12" x14ac:dyDescent="0.25">
      <c r="I142" s="12">
        <f>IF(OR(G142="",H142=""),"",G142*H142/100)</f>
      </c>
      <c r="L142" s="19">
        <f>IF(F142="","",F142-TODAY())</f>
      </c>
    </row>
    <row r="143" spans="9:12" x14ac:dyDescent="0.25">
      <c r="I143" s="12">
        <f>IF(OR(G143="",H143=""),"",G143*H143/100)</f>
      </c>
      <c r="L143" s="19">
        <f>IF(F143="","",F143-TODAY())</f>
      </c>
    </row>
    <row r="144" spans="9:12" x14ac:dyDescent="0.25">
      <c r="I144" s="12">
        <f>IF(OR(G144="",H144=""),"",G144*H144/100)</f>
      </c>
      <c r="L144" s="19">
        <f>IF(F144="","",F144-TODAY())</f>
      </c>
    </row>
    <row r="145" spans="9:12" x14ac:dyDescent="0.25">
      <c r="I145" s="12">
        <f>IF(OR(G145="",H145=""),"",G145*H145/100)</f>
      </c>
      <c r="L145" s="19">
        <f>IF(F145="","",F145-TODAY())</f>
      </c>
    </row>
    <row r="146" spans="9:12" x14ac:dyDescent="0.25">
      <c r="I146" s="12">
        <f>IF(OR(G146="",H146=""),"",G146*H146/100)</f>
      </c>
      <c r="L146" s="19">
        <f>IF(F146="","",F146-TODAY())</f>
      </c>
    </row>
    <row r="147" spans="9:12" x14ac:dyDescent="0.25">
      <c r="I147" s="12">
        <f>IF(OR(G147="",H147=""),"",G147*H147/100)</f>
      </c>
      <c r="L147" s="19">
        <f>IF(F147="","",F147-TODAY())</f>
      </c>
    </row>
    <row r="148" spans="9:12" x14ac:dyDescent="0.25">
      <c r="I148" s="12">
        <f>IF(OR(G148="",H148=""),"",G148*H148/100)</f>
      </c>
      <c r="L148" s="19">
        <f>IF(F148="","",F148-TODAY())</f>
      </c>
    </row>
    <row r="149" spans="9:12" x14ac:dyDescent="0.25">
      <c r="I149" s="12">
        <f>IF(OR(G149="",H149=""),"",G149*H149/100)</f>
      </c>
      <c r="L149" s="19">
        <f>IF(F149="","",F149-TODAY())</f>
      </c>
    </row>
    <row r="150" spans="9:12" x14ac:dyDescent="0.25">
      <c r="I150" s="12">
        <f>IF(OR(G150="",H150=""),"",G150*H150/100)</f>
      </c>
      <c r="L150" s="19">
        <f>IF(F150="","",F150-TODAY())</f>
      </c>
    </row>
    <row r="151" spans="9:12" x14ac:dyDescent="0.25">
      <c r="I151" s="12">
        <f>IF(OR(G151="",H151=""),"",G151*H151/100)</f>
      </c>
      <c r="L151" s="19">
        <f>IF(F151="","",F151-TODAY())</f>
      </c>
    </row>
    <row r="152" spans="9:12" x14ac:dyDescent="0.25">
      <c r="I152" s="12">
        <f>IF(OR(G152="",H152=""),"",G152*H152/100)</f>
      </c>
      <c r="L152" s="19">
        <f>IF(F152="","",F152-TODAY())</f>
      </c>
    </row>
    <row r="153" spans="9:12" x14ac:dyDescent="0.25">
      <c r="I153" s="12">
        <f>IF(OR(G153="",H153=""),"",G153*H153/100)</f>
      </c>
      <c r="L153" s="19">
        <f>IF(F153="","",F153-TODAY())</f>
      </c>
    </row>
    <row r="154" spans="9:12" x14ac:dyDescent="0.25">
      <c r="I154" s="12">
        <f>IF(OR(G154="",H154=""),"",G154*H154/100)</f>
      </c>
      <c r="L154" s="19">
        <f>IF(F154="","",F154-TODAY())</f>
      </c>
    </row>
    <row r="155" spans="9:12" x14ac:dyDescent="0.25">
      <c r="I155" s="12">
        <f>IF(OR(G155="",H155=""),"",G155*H155/100)</f>
      </c>
      <c r="L155" s="19">
        <f>IF(F155="","",F155-TODAY())</f>
      </c>
    </row>
    <row r="156" spans="9:12" x14ac:dyDescent="0.25">
      <c r="I156" s="12">
        <f>IF(OR(G156="",H156=""),"",G156*H156/100)</f>
      </c>
      <c r="L156" s="19">
        <f>IF(F156="","",F156-TODAY())</f>
      </c>
    </row>
    <row r="157" spans="9:12" x14ac:dyDescent="0.25">
      <c r="I157" s="12">
        <f>IF(OR(G157="",H157=""),"",G157*H157/100)</f>
      </c>
      <c r="L157" s="19">
        <f>IF(F157="","",F157-TODAY())</f>
      </c>
    </row>
    <row r="158" spans="9:12" x14ac:dyDescent="0.25">
      <c r="I158" s="12">
        <f>IF(OR(G158="",H158=""),"",G158*H158/100)</f>
      </c>
      <c r="L158" s="19">
        <f>IF(F158="","",F158-TODAY())</f>
      </c>
    </row>
    <row r="159" spans="9:12" x14ac:dyDescent="0.25">
      <c r="I159" s="12">
        <f>IF(OR(G159="",H159=""),"",G159*H159/100)</f>
      </c>
      <c r="L159" s="19">
        <f>IF(F159="","",F159-TODAY())</f>
      </c>
    </row>
    <row r="160" spans="9:12" x14ac:dyDescent="0.25">
      <c r="I160" s="12">
        <f>IF(OR(G160="",H160=""),"",G160*H160/100)</f>
      </c>
      <c r="L160" s="19">
        <f>IF(F160="","",F160-TODAY())</f>
      </c>
    </row>
    <row r="161" spans="9:12" x14ac:dyDescent="0.25">
      <c r="I161" s="12">
        <f>IF(OR(G161="",H161=""),"",G161*H161/100)</f>
      </c>
      <c r="L161" s="19">
        <f>IF(F161="","",F161-TODAY())</f>
      </c>
    </row>
    <row r="162" spans="9:12" x14ac:dyDescent="0.25">
      <c r="I162" s="12">
        <f>IF(OR(G162="",H162=""),"",G162*H162/100)</f>
      </c>
      <c r="L162" s="19">
        <f>IF(F162="","",F162-TODAY())</f>
      </c>
    </row>
    <row r="163" spans="9:12" x14ac:dyDescent="0.25">
      <c r="I163" s="12">
        <f>IF(OR(G163="",H163=""),"",G163*H163/100)</f>
      </c>
      <c r="L163" s="19">
        <f>IF(F163="","",F163-TODAY())</f>
      </c>
    </row>
    <row r="164" spans="9:12" x14ac:dyDescent="0.25">
      <c r="I164" s="12">
        <f>IF(OR(G164="",H164=""),"",G164*H164/100)</f>
      </c>
      <c r="L164" s="19">
        <f>IF(F164="","",F164-TODAY())</f>
      </c>
    </row>
    <row r="165" spans="9:12" x14ac:dyDescent="0.25">
      <c r="I165" s="12">
        <f>IF(OR(G165="",H165=""),"",G165*H165/100)</f>
      </c>
      <c r="L165" s="19">
        <f>IF(F165="","",F165-TODAY())</f>
      </c>
    </row>
    <row r="166" spans="9:12" x14ac:dyDescent="0.25">
      <c r="I166" s="12">
        <f>IF(OR(G166="",H166=""),"",G166*H166/100)</f>
      </c>
      <c r="L166" s="19">
        <f>IF(F166="","",F166-TODAY())</f>
      </c>
    </row>
    <row r="167" spans="9:12" x14ac:dyDescent="0.25">
      <c r="I167" s="12">
        <f>IF(OR(G167="",H167=""),"",G167*H167/100)</f>
      </c>
      <c r="L167" s="19">
        <f>IF(F167="","",F167-TODAY())</f>
      </c>
    </row>
    <row r="168" spans="9:12" x14ac:dyDescent="0.25">
      <c r="I168" s="12">
        <f>IF(OR(G168="",H168=""),"",G168*H168/100)</f>
      </c>
      <c r="L168" s="19">
        <f>IF(F168="","",F168-TODAY())</f>
      </c>
    </row>
    <row r="169" spans="9:12" x14ac:dyDescent="0.25">
      <c r="I169" s="12">
        <f>IF(OR(G169="",H169=""),"",G169*H169/100)</f>
      </c>
      <c r="L169" s="19">
        <f>IF(F169="","",F169-TODAY())</f>
      </c>
    </row>
    <row r="170" spans="9:12" x14ac:dyDescent="0.25">
      <c r="I170" s="12">
        <f>IF(OR(G170="",H170=""),"",G170*H170/100)</f>
      </c>
      <c r="L170" s="19">
        <f>IF(F170="","",F170-TODAY())</f>
      </c>
    </row>
    <row r="171" spans="9:12" x14ac:dyDescent="0.25">
      <c r="I171" s="12">
        <f>IF(OR(G171="",H171=""),"",G171*H171/100)</f>
      </c>
      <c r="L171" s="19">
        <f>IF(F171="","",F171-TODAY())</f>
      </c>
    </row>
    <row r="172" spans="9:12" x14ac:dyDescent="0.25">
      <c r="I172" s="12">
        <f>IF(OR(G172="",H172=""),"",G172*H172/100)</f>
      </c>
      <c r="L172" s="19">
        <f>IF(F172="","",F172-TODAY())</f>
      </c>
    </row>
    <row r="173" spans="9:12" x14ac:dyDescent="0.25">
      <c r="I173" s="12">
        <f>IF(OR(G173="",H173=""),"",G173*H173/100)</f>
      </c>
      <c r="L173" s="19">
        <f>IF(F173="","",F173-TODAY())</f>
      </c>
    </row>
    <row r="174" spans="9:12" x14ac:dyDescent="0.25">
      <c r="I174" s="12">
        <f>IF(OR(G174="",H174=""),"",G174*H174/100)</f>
      </c>
      <c r="L174" s="19">
        <f>IF(F174="","",F174-TODAY())</f>
      </c>
    </row>
    <row r="175" spans="9:12" x14ac:dyDescent="0.25">
      <c r="I175" s="12">
        <f>IF(OR(G175="",H175=""),"",G175*H175/100)</f>
      </c>
      <c r="L175" s="19">
        <f>IF(F175="","",F175-TODAY())</f>
      </c>
    </row>
    <row r="176" spans="9:12" x14ac:dyDescent="0.25">
      <c r="I176" s="12">
        <f>IF(OR(G176="",H176=""),"",G176*H176/100)</f>
      </c>
      <c r="L176" s="19">
        <f>IF(F176="","",F176-TODAY())</f>
      </c>
    </row>
    <row r="177" spans="9:12" x14ac:dyDescent="0.25">
      <c r="I177" s="12">
        <f>IF(OR(G177="",H177=""),"",G177*H177/100)</f>
      </c>
      <c r="L177" s="19">
        <f>IF(F177="","",F177-TODAY())</f>
      </c>
    </row>
    <row r="178" spans="9:12" x14ac:dyDescent="0.25">
      <c r="I178" s="12">
        <f>IF(OR(G178="",H178=""),"",G178*H178/100)</f>
      </c>
      <c r="L178" s="19">
        <f>IF(F178="","",F178-TODAY())</f>
      </c>
    </row>
    <row r="179" spans="9:12" x14ac:dyDescent="0.25">
      <c r="I179" s="12">
        <f>IF(OR(G179="",H179=""),"",G179*H179/100)</f>
      </c>
      <c r="L179" s="19">
        <f>IF(F179="","",F179-TODAY())</f>
      </c>
    </row>
    <row r="180" spans="9:12" x14ac:dyDescent="0.25">
      <c r="I180" s="12">
        <f>IF(OR(G180="",H180=""),"",G180*H180/100)</f>
      </c>
      <c r="L180" s="19">
        <f>IF(F180="","",F180-TODAY())</f>
      </c>
    </row>
    <row r="181" spans="9:12" x14ac:dyDescent="0.25">
      <c r="I181" s="12">
        <f>IF(OR(G181="",H181=""),"",G181*H181/100)</f>
      </c>
      <c r="L181" s="19">
        <f>IF(F181="","",F181-TODAY())</f>
      </c>
    </row>
    <row r="182" spans="9:12" x14ac:dyDescent="0.25">
      <c r="I182" s="12">
        <f>IF(OR(G182="",H182=""),"",G182*H182/100)</f>
      </c>
      <c r="L182" s="19">
        <f>IF(F182="","",F182-TODAY())</f>
      </c>
    </row>
    <row r="183" spans="9:12" x14ac:dyDescent="0.25">
      <c r="I183" s="12">
        <f>IF(OR(G183="",H183=""),"",G183*H183/100)</f>
      </c>
      <c r="L183" s="19">
        <f>IF(F183="","",F183-TODAY())</f>
      </c>
    </row>
    <row r="184" spans="9:12" x14ac:dyDescent="0.25">
      <c r="I184" s="12">
        <f>IF(OR(G184="",H184=""),"",G184*H184/100)</f>
      </c>
      <c r="L184" s="19">
        <f>IF(F184="","",F184-TODAY())</f>
      </c>
    </row>
    <row r="185" spans="9:12" x14ac:dyDescent="0.25">
      <c r="I185" s="12">
        <f>IF(OR(G185="",H185=""),"",G185*H185/100)</f>
      </c>
      <c r="L185" s="19">
        <f>IF(F185="","",F185-TODAY())</f>
      </c>
    </row>
    <row r="186" spans="9:12" x14ac:dyDescent="0.25">
      <c r="I186" s="12">
        <f>IF(OR(G186="",H186=""),"",G186*H186/100)</f>
      </c>
      <c r="L186" s="19">
        <f>IF(F186="","",F186-TODAY())</f>
      </c>
    </row>
    <row r="187" spans="9:12" x14ac:dyDescent="0.25">
      <c r="I187" s="12">
        <f>IF(OR(G187="",H187=""),"",G187*H187/100)</f>
      </c>
      <c r="L187" s="19">
        <f>IF(F187="","",F187-TODAY())</f>
      </c>
    </row>
    <row r="188" spans="9:12" x14ac:dyDescent="0.25">
      <c r="I188" s="12">
        <f>IF(OR(G188="",H188=""),"",G188*H188/100)</f>
      </c>
      <c r="L188" s="19">
        <f>IF(F188="","",F188-TODAY())</f>
      </c>
    </row>
    <row r="189" spans="9:12" x14ac:dyDescent="0.25">
      <c r="I189" s="12">
        <f>IF(OR(G189="",H189=""),"",G189*H189/100)</f>
      </c>
      <c r="L189" s="19">
        <f>IF(F189="","",F189-TODAY())</f>
      </c>
    </row>
    <row r="190" spans="9:12" x14ac:dyDescent="0.25">
      <c r="I190" s="12">
        <f>IF(OR(G190="",H190=""),"",G190*H190/100)</f>
      </c>
      <c r="L190" s="19">
        <f>IF(F190="","",F190-TODAY())</f>
      </c>
    </row>
    <row r="191" spans="9:12" x14ac:dyDescent="0.25">
      <c r="I191" s="12">
        <f>IF(OR(G191="",H191=""),"",G191*H191/100)</f>
      </c>
      <c r="L191" s="19">
        <f>IF(F191="","",F191-TODAY())</f>
      </c>
    </row>
    <row r="192" spans="9:12" x14ac:dyDescent="0.25">
      <c r="I192" s="12">
        <f>IF(OR(G192="",H192=""),"",G192*H192/100)</f>
      </c>
      <c r="L192" s="19">
        <f>IF(F192="","",F192-TODAY())</f>
      </c>
    </row>
    <row r="193" spans="9:12" x14ac:dyDescent="0.25">
      <c r="I193" s="12">
        <f>IF(OR(G193="",H193=""),"",G193*H193/100)</f>
      </c>
      <c r="L193" s="19">
        <f>IF(F193="","",F193-TODAY())</f>
      </c>
    </row>
    <row r="194" spans="9:12" x14ac:dyDescent="0.25">
      <c r="I194" s="12">
        <f>IF(OR(G194="",H194=""),"",G194*H194/100)</f>
      </c>
      <c r="L194" s="19">
        <f>IF(F194="","",F194-TODAY())</f>
      </c>
    </row>
    <row r="195" spans="9:12" x14ac:dyDescent="0.25">
      <c r="I195" s="12">
        <f>IF(OR(G195="",H195=""),"",G195*H195/100)</f>
      </c>
      <c r="L195" s="19">
        <f>IF(F195="","",F195-TODAY())</f>
      </c>
    </row>
    <row r="196" spans="9:12" x14ac:dyDescent="0.25">
      <c r="I196" s="12">
        <f>IF(OR(G196="",H196=""),"",G196*H196/100)</f>
      </c>
      <c r="L196" s="19">
        <f>IF(F196="","",F196-TODAY())</f>
      </c>
    </row>
    <row r="197" spans="9:12" x14ac:dyDescent="0.25">
      <c r="I197" s="12">
        <f>IF(OR(G197="",H197=""),"",G197*H197/100)</f>
      </c>
      <c r="L197" s="19">
        <f>IF(F197="","",F197-TODAY())</f>
      </c>
    </row>
    <row r="198" spans="9:12" x14ac:dyDescent="0.25">
      <c r="I198" s="12">
        <f>IF(OR(G198="",H198=""),"",G198*H198/100)</f>
      </c>
      <c r="L198" s="19">
        <f>IF(F198="","",F198-TODAY())</f>
      </c>
    </row>
    <row r="199" spans="9:12" x14ac:dyDescent="0.25">
      <c r="I199" s="12">
        <f>IF(OR(G199="",H199=""),"",G199*H199/100)</f>
      </c>
      <c r="L199" s="19">
        <f>IF(F199="","",F199-TODAY())</f>
      </c>
    </row>
    <row r="200" spans="9:12" x14ac:dyDescent="0.25">
      <c r="I200" s="12">
        <f>IF(OR(G200="",H200=""),"",G200*H200/100)</f>
      </c>
      <c r="L200" s="19">
        <f>IF(F200="","",F200-TODAY())</f>
      </c>
    </row>
    <row r="201" spans="9:12" x14ac:dyDescent="0.25">
      <c r="I201" s="12">
        <f>IF(OR(G201="",H201=""),"",G201*H201/100)</f>
      </c>
      <c r="L201" s="19">
        <f>IF(F201="","",F201-TODAY())</f>
      </c>
    </row>
    <row r="202" spans="9:12" x14ac:dyDescent="0.25">
      <c r="I202" s="12">
        <f>IF(OR(G202="",H202=""),"",G202*H202/100)</f>
      </c>
      <c r="L202" s="19">
        <f>IF(F202="","",F202-TODAY())</f>
      </c>
    </row>
    <row r="203" spans="9:12" x14ac:dyDescent="0.25">
      <c r="I203" s="12">
        <f>IF(OR(G203="",H203=""),"",G203*H203/100)</f>
      </c>
      <c r="L203" s="19">
        <f>IF(F203="","",F203-TODAY())</f>
      </c>
    </row>
    <row r="204" spans="9:12" x14ac:dyDescent="0.25">
      <c r="I204" s="12">
        <f>IF(OR(G204="",H204=""),"",G204*H204/100)</f>
      </c>
      <c r="L204" s="19">
        <f>IF(F204="","",F204-TODAY())</f>
      </c>
    </row>
    <row r="205" spans="9:12" x14ac:dyDescent="0.25">
      <c r="I205" s="12">
        <f>IF(OR(G205="",H205=""),"",G205*H205/100)</f>
      </c>
      <c r="L205" s="19">
        <f>IF(F205="","",F205-TODAY())</f>
      </c>
    </row>
    <row r="206" spans="9:12" x14ac:dyDescent="0.25">
      <c r="I206" s="12">
        <f>IF(OR(G206="",H206=""),"",G206*H206/100)</f>
      </c>
      <c r="L206" s="19">
        <f>IF(F206="","",F206-TODAY())</f>
      </c>
    </row>
    <row r="207" spans="9:12" x14ac:dyDescent="0.25">
      <c r="I207" s="12">
        <f>IF(OR(G207="",H207=""),"",G207*H207/100)</f>
      </c>
      <c r="L207" s="19">
        <f>IF(F207="","",F207-TODAY())</f>
      </c>
    </row>
    <row r="208" spans="9:12" x14ac:dyDescent="0.25">
      <c r="I208" s="12">
        <f>IF(OR(G208="",H208=""),"",G208*H208/100)</f>
      </c>
      <c r="L208" s="19">
        <f>IF(F208="","",F208-TODAY())</f>
      </c>
    </row>
    <row r="209" spans="9:12" x14ac:dyDescent="0.25">
      <c r="I209" s="12">
        <f>IF(OR(G209="",H209=""),"",G209*H209/100)</f>
      </c>
      <c r="L209" s="19">
        <f>IF(F209="","",F209-TODAY())</f>
      </c>
    </row>
    <row r="210" spans="9:12" x14ac:dyDescent="0.25">
      <c r="I210" s="12">
        <f>IF(OR(G210="",H210=""),"",G210*H210/100)</f>
      </c>
      <c r="L210" s="19">
        <f>IF(F210="","",F210-TODAY())</f>
      </c>
    </row>
    <row r="211" spans="9:12" x14ac:dyDescent="0.25">
      <c r="I211" s="12">
        <f>IF(OR(G211="",H211=""),"",G211*H211/100)</f>
      </c>
      <c r="L211" s="19">
        <f>IF(F211="","",F211-TODAY())</f>
      </c>
    </row>
    <row r="212" spans="9:12" x14ac:dyDescent="0.25">
      <c r="I212" s="12">
        <f>IF(OR(G212="",H212=""),"",G212*H212/100)</f>
      </c>
      <c r="L212" s="19">
        <f>IF(F212="","",F212-TODAY())</f>
      </c>
    </row>
    <row r="213" spans="9:12" x14ac:dyDescent="0.25">
      <c r="I213" s="12">
        <f>IF(OR(G213="",H213=""),"",G213*H213/100)</f>
      </c>
      <c r="L213" s="19">
        <f>IF(F213="","",F213-TODAY())</f>
      </c>
    </row>
    <row r="214" spans="9:12" x14ac:dyDescent="0.25">
      <c r="I214" s="12">
        <f>IF(OR(G214="",H214=""),"",G214*H214/100)</f>
      </c>
      <c r="L214" s="19">
        <f>IF(F214="","",F214-TODAY())</f>
      </c>
    </row>
    <row r="215" spans="9:12" x14ac:dyDescent="0.25">
      <c r="I215" s="12">
        <f>IF(OR(G215="",H215=""),"",G215*H215/100)</f>
      </c>
      <c r="L215" s="19">
        <f>IF(F215="","",F215-TODAY())</f>
      </c>
    </row>
    <row r="216" spans="9:12" x14ac:dyDescent="0.25">
      <c r="I216" s="12">
        <f>IF(OR(G216="",H216=""),"",G216*H216/100)</f>
      </c>
      <c r="L216" s="19">
        <f>IF(F216="","",F216-TODAY())</f>
      </c>
    </row>
    <row r="217" spans="9:12" x14ac:dyDescent="0.25">
      <c r="I217" s="12">
        <f>IF(OR(G217="",H217=""),"",G217*H217/100)</f>
      </c>
      <c r="L217" s="19">
        <f>IF(F217="","",F217-TODAY())</f>
      </c>
    </row>
    <row r="218" spans="9:12" x14ac:dyDescent="0.25">
      <c r="I218" s="12">
        <f>IF(OR(G218="",H218=""),"",G218*H218/100)</f>
      </c>
      <c r="L218" s="19">
        <f>IF(F218="","",F218-TODAY())</f>
      </c>
    </row>
    <row r="219" spans="9:12" x14ac:dyDescent="0.25">
      <c r="I219" s="12">
        <f>IF(OR(G219="",H219=""),"",G219*H219/100)</f>
      </c>
      <c r="L219" s="19">
        <f>IF(F219="","",F219-TODAY())</f>
      </c>
    </row>
    <row r="220" spans="9:12" x14ac:dyDescent="0.25">
      <c r="I220" s="12">
        <f>IF(OR(G220="",H220=""),"",G220*H220/100)</f>
      </c>
      <c r="L220" s="19">
        <f>IF(F220="","",F220-TODAY())</f>
      </c>
    </row>
    <row r="221" spans="9:12" x14ac:dyDescent="0.25">
      <c r="I221" s="12">
        <f>IF(OR(G221="",H221=""),"",G221*H221/100)</f>
      </c>
      <c r="L221" s="19">
        <f>IF(F221="","",F221-TODAY())</f>
      </c>
    </row>
    <row r="222" spans="9:12" x14ac:dyDescent="0.25">
      <c r="I222" s="12">
        <f>IF(OR(G222="",H222=""),"",G222*H222/100)</f>
      </c>
      <c r="L222" s="19">
        <f>IF(F222="","",F222-TODAY())</f>
      </c>
    </row>
    <row r="223" spans="9:12" x14ac:dyDescent="0.25">
      <c r="I223" s="12">
        <f>IF(OR(G223="",H223=""),"",G223*H223/100)</f>
      </c>
      <c r="L223" s="19">
        <f>IF(F223="","",F223-TODAY())</f>
      </c>
    </row>
    <row r="224" spans="9:12" x14ac:dyDescent="0.25">
      <c r="I224" s="12">
        <f>IF(OR(G224="",H224=""),"",G224*H224/100)</f>
      </c>
      <c r="L224" s="19">
        <f>IF(F224="","",F224-TODAY())</f>
      </c>
    </row>
    <row r="225" spans="9:12" x14ac:dyDescent="0.25">
      <c r="I225" s="12">
        <f>IF(OR(G225="",H225=""),"",G225*H225/100)</f>
      </c>
      <c r="L225" s="19">
        <f>IF(F225="","",F225-TODAY())</f>
      </c>
    </row>
    <row r="226" spans="9:12" x14ac:dyDescent="0.25">
      <c r="I226" s="12">
        <f>IF(OR(G226="",H226=""),"",G226*H226/100)</f>
      </c>
      <c r="L226" s="19">
        <f>IF(F226="","",F226-TODAY())</f>
      </c>
    </row>
    <row r="227" spans="9:12" x14ac:dyDescent="0.25">
      <c r="I227" s="12">
        <f>IF(OR(G227="",H227=""),"",G227*H227/100)</f>
      </c>
      <c r="L227" s="19">
        <f>IF(F227="","",F227-TODAY())</f>
      </c>
    </row>
    <row r="228" spans="9:12" x14ac:dyDescent="0.25">
      <c r="I228" s="12">
        <f>IF(OR(G228="",H228=""),"",G228*H228/100)</f>
      </c>
      <c r="L228" s="19">
        <f>IF(F228="","",F228-TODAY())</f>
      </c>
    </row>
    <row r="229" spans="9:12" x14ac:dyDescent="0.25">
      <c r="I229" s="12">
        <f>IF(OR(G229="",H229=""),"",G229*H229/100)</f>
      </c>
      <c r="L229" s="19">
        <f>IF(F229="","",F229-TODAY())</f>
      </c>
    </row>
    <row r="230" spans="9:12" x14ac:dyDescent="0.25">
      <c r="I230" s="12">
        <f>IF(OR(G230="",H230=""),"",G230*H230/100)</f>
      </c>
      <c r="L230" s="19">
        <f>IF(F230="","",F230-TODAY())</f>
      </c>
    </row>
    <row r="231" spans="9:12" x14ac:dyDescent="0.25">
      <c r="I231" s="12">
        <f>IF(OR(G231="",H231=""),"",G231*H231/100)</f>
      </c>
      <c r="L231" s="19">
        <f>IF(F231="","",F231-TODAY())</f>
      </c>
    </row>
    <row r="232" spans="9:12" x14ac:dyDescent="0.25">
      <c r="I232" s="12">
        <f>IF(OR(G232="",H232=""),"",G232*H232/100)</f>
      </c>
      <c r="L232" s="19">
        <f>IF(F232="","",F232-TODAY())</f>
      </c>
    </row>
    <row r="233" spans="9:12" x14ac:dyDescent="0.25">
      <c r="I233" s="12">
        <f>IF(OR(G233="",H233=""),"",G233*H233/100)</f>
      </c>
      <c r="L233" s="19">
        <f>IF(F233="","",F233-TODAY())</f>
      </c>
    </row>
    <row r="234" spans="9:12" x14ac:dyDescent="0.25">
      <c r="I234" s="12">
        <f>IF(OR(G234="",H234=""),"",G234*H234/100)</f>
      </c>
      <c r="L234" s="19">
        <f>IF(F234="","",F234-TODAY())</f>
      </c>
    </row>
    <row r="235" spans="9:12" x14ac:dyDescent="0.25">
      <c r="I235" s="12">
        <f>IF(OR(G235="",H235=""),"",G235*H235/100)</f>
      </c>
      <c r="L235" s="19">
        <f>IF(F235="","",F235-TODAY())</f>
      </c>
    </row>
    <row r="236" spans="9:12" x14ac:dyDescent="0.25">
      <c r="I236" s="12">
        <f>IF(OR(G236="",H236=""),"",G236*H236/100)</f>
      </c>
      <c r="L236" s="19">
        <f>IF(F236="","",F236-TODAY())</f>
      </c>
    </row>
    <row r="237" spans="9:12" x14ac:dyDescent="0.25">
      <c r="I237" s="12">
        <f>IF(OR(G237="",H237=""),"",G237*H237/100)</f>
      </c>
      <c r="L237" s="19">
        <f>IF(F237="","",F237-TODAY())</f>
      </c>
    </row>
    <row r="238" spans="9:12" x14ac:dyDescent="0.25">
      <c r="I238" s="12">
        <f>IF(OR(G238="",H238=""),"",G238*H238/100)</f>
      </c>
      <c r="L238" s="19">
        <f>IF(F238="","",F238-TODAY())</f>
      </c>
    </row>
    <row r="239" spans="9:12" x14ac:dyDescent="0.25">
      <c r="I239" s="12">
        <f>IF(OR(G239="",H239=""),"",G239*H239/100)</f>
      </c>
      <c r="L239" s="19">
        <f>IF(F239="","",F239-TODAY())</f>
      </c>
    </row>
    <row r="240" spans="9:12" x14ac:dyDescent="0.25">
      <c r="I240" s="12">
        <f>IF(OR(G240="",H240=""),"",G240*H240/100)</f>
      </c>
      <c r="L240" s="19">
        <f>IF(F240="","",F240-TODAY())</f>
      </c>
    </row>
    <row r="241" spans="9:12" x14ac:dyDescent="0.25">
      <c r="I241" s="12">
        <f>IF(OR(G241="",H241=""),"",G241*H241/100)</f>
      </c>
      <c r="L241" s="19">
        <f>IF(F241="","",F241-TODAY())</f>
      </c>
    </row>
    <row r="242" spans="9:12" x14ac:dyDescent="0.25">
      <c r="I242" s="12">
        <f>IF(OR(G242="",H242=""),"",G242*H242/100)</f>
      </c>
      <c r="L242" s="19">
        <f>IF(F242="","",F242-TODAY())</f>
      </c>
    </row>
    <row r="243" spans="9:12" x14ac:dyDescent="0.25">
      <c r="I243" s="12">
        <f>IF(OR(G243="",H243=""),"",G243*H243/100)</f>
      </c>
      <c r="L243" s="19">
        <f>IF(F243="","",F243-TODAY())</f>
      </c>
    </row>
    <row r="244" spans="9:12" x14ac:dyDescent="0.25">
      <c r="I244" s="12">
        <f>IF(OR(G244="",H244=""),"",G244*H244/100)</f>
      </c>
      <c r="L244" s="19">
        <f>IF(F244="","",F244-TODAY())</f>
      </c>
    </row>
    <row r="245" spans="9:12" x14ac:dyDescent="0.25">
      <c r="I245" s="12">
        <f>IF(OR(G245="",H245=""),"",G245*H245/100)</f>
      </c>
      <c r="L245" s="19">
        <f>IF(F245="","",F245-TODAY())</f>
      </c>
    </row>
    <row r="246" spans="9:12" x14ac:dyDescent="0.25">
      <c r="I246" s="12">
        <f>IF(OR(G246="",H246=""),"",G246*H246/100)</f>
      </c>
      <c r="L246" s="19">
        <f>IF(F246="","",F246-TODAY())</f>
      </c>
    </row>
    <row r="247" spans="9:12" x14ac:dyDescent="0.25">
      <c r="I247" s="12">
        <f>IF(OR(G247="",H247=""),"",G247*H247/100)</f>
      </c>
      <c r="L247" s="19">
        <f>IF(F247="","",F247-TODAY())</f>
      </c>
    </row>
    <row r="248" spans="9:12" x14ac:dyDescent="0.25">
      <c r="I248" s="12">
        <f>IF(OR(G248="",H248=""),"",G248*H248/100)</f>
      </c>
      <c r="L248" s="19">
        <f>IF(F248="","",F248-TODAY())</f>
      </c>
    </row>
    <row r="249" spans="9:12" x14ac:dyDescent="0.25">
      <c r="I249" s="12">
        <f>IF(OR(G249="",H249=""),"",G249*H249/100)</f>
      </c>
      <c r="L249" s="19">
        <f>IF(F249="","",F249-TODAY())</f>
      </c>
    </row>
    <row r="250" spans="9:12" x14ac:dyDescent="0.25">
      <c r="I250" s="12">
        <f>IF(OR(G250="",H250=""),"",G250*H250/100)</f>
      </c>
      <c r="L250" s="19">
        <f>IF(F250="","",F250-TODAY())</f>
      </c>
    </row>
    <row r="251" spans="9:12" x14ac:dyDescent="0.25">
      <c r="I251" s="12">
        <f>IF(OR(G251="",H251=""),"",G251*H251/100)</f>
      </c>
      <c r="L251" s="19">
        <f>IF(F251="","",F251-TODAY())</f>
      </c>
    </row>
    <row r="252" spans="9:12" x14ac:dyDescent="0.25">
      <c r="I252" s="12">
        <f>IF(OR(G252="",H252=""),"",G252*H252/100)</f>
      </c>
      <c r="L252" s="19">
        <f>IF(F252="","",F252-TODAY())</f>
      </c>
    </row>
    <row r="253" spans="9:12" x14ac:dyDescent="0.25">
      <c r="I253" s="12">
        <f>IF(OR(G253="",H253=""),"",G253*H253/100)</f>
      </c>
      <c r="L253" s="19">
        <f>IF(F253="","",F253-TODAY())</f>
      </c>
    </row>
    <row r="254" spans="9:12" x14ac:dyDescent="0.25">
      <c r="I254" s="12">
        <f>IF(OR(G254="",H254=""),"",G254*H254/100)</f>
      </c>
      <c r="L254" s="19">
        <f>IF(F254="","",F254-TODAY())</f>
      </c>
    </row>
    <row r="255" spans="9:12" x14ac:dyDescent="0.25">
      <c r="I255" s="12">
        <f>IF(OR(G255="",H255=""),"",G255*H255/100)</f>
      </c>
      <c r="L255" s="19">
        <f>IF(F255="","",F255-TODAY())</f>
      </c>
    </row>
    <row r="256" spans="9:12" x14ac:dyDescent="0.25">
      <c r="I256" s="12">
        <f>IF(OR(G256="",H256=""),"",G256*H256/100)</f>
      </c>
      <c r="L256" s="19">
        <f>IF(F256="","",F256-TODAY())</f>
      </c>
    </row>
    <row r="257" spans="9:12" x14ac:dyDescent="0.25">
      <c r="I257" s="12">
        <f>IF(OR(G257="",H257=""),"",G257*H257/100)</f>
      </c>
      <c r="L257" s="19">
        <f>IF(F257="","",F257-TODAY())</f>
      </c>
    </row>
    <row r="258" spans="9:12" x14ac:dyDescent="0.25">
      <c r="I258" s="12">
        <f>IF(OR(G258="",H258=""),"",G258*H258/100)</f>
      </c>
      <c r="L258" s="19">
        <f>IF(F258="","",F258-TODAY())</f>
      </c>
    </row>
    <row r="259" spans="9:12" x14ac:dyDescent="0.25">
      <c r="I259" s="12">
        <f>IF(OR(G259="",H259=""),"",G259*H259/100)</f>
      </c>
      <c r="L259" s="19">
        <f>IF(F259="","",F259-TODAY())</f>
      </c>
    </row>
    <row r="260" spans="9:12" x14ac:dyDescent="0.25">
      <c r="I260" s="12">
        <f>IF(OR(G260="",H260=""),"",G260*H260/100)</f>
      </c>
      <c r="L260" s="19">
        <f>IF(F260="","",F260-TODAY())</f>
      </c>
    </row>
    <row r="261" spans="9:12" x14ac:dyDescent="0.25">
      <c r="I261" s="12">
        <f>IF(OR(G261="",H261=""),"",G261*H261/100)</f>
      </c>
      <c r="L261" s="19">
        <f>IF(F261="","",F261-TODAY())</f>
      </c>
    </row>
    <row r="262" spans="9:12" x14ac:dyDescent="0.25">
      <c r="I262" s="12">
        <f>IF(OR(G262="",H262=""),"",G262*H262/100)</f>
      </c>
      <c r="L262" s="19">
        <f>IF(F262="","",F262-TODAY())</f>
      </c>
    </row>
    <row r="263" spans="9:12" x14ac:dyDescent="0.25">
      <c r="I263" s="12">
        <f>IF(OR(G263="",H263=""),"",G263*H263/100)</f>
      </c>
      <c r="L263" s="19">
        <f>IF(F263="","",F263-TODAY())</f>
      </c>
    </row>
    <row r="264" spans="9:12" x14ac:dyDescent="0.25">
      <c r="I264" s="12">
        <f>IF(OR(G264="",H264=""),"",G264*H264/100)</f>
      </c>
      <c r="L264" s="19">
        <f>IF(F264="","",F264-TODAY())</f>
      </c>
    </row>
    <row r="265" spans="9:12" x14ac:dyDescent="0.25">
      <c r="I265" s="12">
        <f>IF(OR(G265="",H265=""),"",G265*H265/100)</f>
      </c>
      <c r="L265" s="19">
        <f>IF(F265="","",F265-TODAY())</f>
      </c>
    </row>
    <row r="266" spans="9:12" x14ac:dyDescent="0.25">
      <c r="I266" s="12">
        <f>IF(OR(G266="",H266=""),"",G266*H266/100)</f>
      </c>
      <c r="L266" s="19">
        <f>IF(F266="","",F266-TODAY())</f>
      </c>
    </row>
    <row r="267" spans="9:12" x14ac:dyDescent="0.25">
      <c r="I267" s="12">
        <f>IF(OR(G267="",H267=""),"",G267*H267/100)</f>
      </c>
      <c r="L267" s="19">
        <f>IF(F267="","",F267-TODAY())</f>
      </c>
    </row>
    <row r="268" spans="9:12" x14ac:dyDescent="0.25">
      <c r="I268" s="12">
        <f>IF(OR(G268="",H268=""),"",G268*H268/100)</f>
      </c>
      <c r="L268" s="19">
        <f>IF(F268="","",F268-TODAY())</f>
      </c>
    </row>
    <row r="269" spans="9:12" x14ac:dyDescent="0.25">
      <c r="I269" s="12">
        <f>IF(OR(G269="",H269=""),"",G269*H269/100)</f>
      </c>
      <c r="L269" s="19">
        <f>IF(F269="","",F269-TODAY())</f>
      </c>
    </row>
    <row r="270" spans="9:12" x14ac:dyDescent="0.25">
      <c r="I270" s="12">
        <f>IF(OR(G270="",H270=""),"",G270*H270/100)</f>
      </c>
      <c r="L270" s="19">
        <f>IF(F270="","",F270-TODAY())</f>
      </c>
    </row>
    <row r="271" spans="9:12" x14ac:dyDescent="0.25">
      <c r="I271" s="12">
        <f>IF(OR(G271="",H271=""),"",G271*H271/100)</f>
      </c>
      <c r="L271" s="19">
        <f>IF(F271="","",F271-TODAY())</f>
      </c>
    </row>
    <row r="272" spans="9:12" x14ac:dyDescent="0.25">
      <c r="I272" s="12">
        <f>IF(OR(G272="",H272=""),"",G272*H272/100)</f>
      </c>
      <c r="L272" s="19">
        <f>IF(F272="","",F272-TODAY())</f>
      </c>
    </row>
    <row r="273" spans="9:12" x14ac:dyDescent="0.25">
      <c r="I273" s="12">
        <f>IF(OR(G273="",H273=""),"",G273*H273/100)</f>
      </c>
      <c r="L273" s="19">
        <f>IF(F273="","",F273-TODAY())</f>
      </c>
    </row>
    <row r="274" spans="9:12" x14ac:dyDescent="0.25">
      <c r="I274" s="12">
        <f>IF(OR(G274="",H274=""),"",G274*H274/100)</f>
      </c>
      <c r="L274" s="19">
        <f>IF(F274="","",F274-TODAY())</f>
      </c>
    </row>
    <row r="275" spans="9:12" x14ac:dyDescent="0.25">
      <c r="I275" s="12">
        <f>IF(OR(G275="",H275=""),"",G275*H275/100)</f>
      </c>
      <c r="L275" s="19">
        <f>IF(F275="","",F275-TODAY())</f>
      </c>
    </row>
    <row r="276" spans="9:12" x14ac:dyDescent="0.25">
      <c r="I276" s="12">
        <f>IF(OR(G276="",H276=""),"",G276*H276/100)</f>
      </c>
      <c r="L276" s="19">
        <f>IF(F276="","",F276-TODAY())</f>
      </c>
    </row>
    <row r="277" spans="9:12" x14ac:dyDescent="0.25">
      <c r="I277" s="12">
        <f>IF(OR(G277="",H277=""),"",G277*H277/100)</f>
      </c>
      <c r="L277" s="19">
        <f>IF(F277="","",F277-TODAY())</f>
      </c>
    </row>
    <row r="278" spans="9:12" x14ac:dyDescent="0.25">
      <c r="I278" s="12">
        <f>IF(OR(G278="",H278=""),"",G278*H278/100)</f>
      </c>
      <c r="L278" s="19">
        <f>IF(F278="","",F278-TODAY())</f>
      </c>
    </row>
    <row r="279" spans="9:12" x14ac:dyDescent="0.25">
      <c r="I279" s="12">
        <f>IF(OR(G279="",H279=""),"",G279*H279/100)</f>
      </c>
      <c r="L279" s="19">
        <f>IF(F279="","",F279-TODAY())</f>
      </c>
    </row>
    <row r="280" spans="9:12" x14ac:dyDescent="0.25">
      <c r="I280" s="12">
        <f>IF(OR(G280="",H280=""),"",G280*H280/100)</f>
      </c>
      <c r="L280" s="19">
        <f>IF(F280="","",F280-TODAY())</f>
      </c>
    </row>
    <row r="281" spans="9:12" x14ac:dyDescent="0.25">
      <c r="I281" s="12">
        <f>IF(OR(G281="",H281=""),"",G281*H281/100)</f>
      </c>
      <c r="L281" s="19">
        <f>IF(F281="","",F281-TODAY())</f>
      </c>
    </row>
    <row r="282" spans="9:12" x14ac:dyDescent="0.25">
      <c r="I282" s="12">
        <f>IF(OR(G282="",H282=""),"",G282*H282/100)</f>
      </c>
      <c r="L282" s="19">
        <f>IF(F282="","",F282-TODAY())</f>
      </c>
    </row>
    <row r="283" spans="9:12" x14ac:dyDescent="0.25">
      <c r="I283" s="12">
        <f>IF(OR(G283="",H283=""),"",G283*H283/100)</f>
      </c>
      <c r="L283" s="19">
        <f>IF(F283="","",F283-TODAY())</f>
      </c>
    </row>
    <row r="284" spans="9:12" x14ac:dyDescent="0.25">
      <c r="I284" s="12">
        <f>IF(OR(G284="",H284=""),"",G284*H284/100)</f>
      </c>
      <c r="L284" s="19">
        <f>IF(F284="","",F284-TODAY())</f>
      </c>
    </row>
    <row r="285" spans="9:12" x14ac:dyDescent="0.25">
      <c r="I285" s="12">
        <f>IF(OR(G285="",H285=""),"",G285*H285/100)</f>
      </c>
      <c r="L285" s="19">
        <f>IF(F285="","",F285-TODAY())</f>
      </c>
    </row>
    <row r="286" spans="9:12" x14ac:dyDescent="0.25">
      <c r="I286" s="12">
        <f>IF(OR(G286="",H286=""),"",G286*H286/100)</f>
      </c>
      <c r="L286" s="19">
        <f>IF(F286="","",F286-TODAY())</f>
      </c>
    </row>
    <row r="287" spans="9:12" x14ac:dyDescent="0.25">
      <c r="I287" s="12">
        <f>IF(OR(G287="",H287=""),"",G287*H287/100)</f>
      </c>
      <c r="L287" s="19">
        <f>IF(F287="","",F287-TODAY())</f>
      </c>
    </row>
    <row r="288" spans="9:12" x14ac:dyDescent="0.25">
      <c r="I288" s="12">
        <f>IF(OR(G288="",H288=""),"",G288*H288/100)</f>
      </c>
      <c r="L288" s="19">
        <f>IF(F288="","",F288-TODAY())</f>
      </c>
    </row>
    <row r="289" spans="9:12" x14ac:dyDescent="0.25">
      <c r="I289" s="12">
        <f>IF(OR(G289="",H289=""),"",G289*H289/100)</f>
      </c>
      <c r="L289" s="19">
        <f>IF(F289="","",F289-TODAY())</f>
      </c>
    </row>
    <row r="290" spans="9:12" x14ac:dyDescent="0.25">
      <c r="I290" s="12">
        <f>IF(OR(G290="",H290=""),"",G290*H290/100)</f>
      </c>
      <c r="L290" s="19">
        <f>IF(F290="","",F290-TODAY())</f>
      </c>
    </row>
    <row r="291" spans="9:12" x14ac:dyDescent="0.25">
      <c r="I291" s="12">
        <f>IF(OR(G291="",H291=""),"",G291*H291/100)</f>
      </c>
      <c r="L291" s="19">
        <f>IF(F291="","",F291-TODAY())</f>
      </c>
    </row>
    <row r="292" spans="9:12" x14ac:dyDescent="0.25">
      <c r="I292" s="12">
        <f>IF(OR(G292="",H292=""),"",G292*H292/100)</f>
      </c>
      <c r="L292" s="19">
        <f>IF(F292="","",F292-TODAY())</f>
      </c>
    </row>
    <row r="293" spans="9:12" x14ac:dyDescent="0.25">
      <c r="I293" s="12">
        <f>IF(OR(G293="",H293=""),"",G293*H293/100)</f>
      </c>
      <c r="L293" s="19">
        <f>IF(F293="","",F293-TODAY())</f>
      </c>
    </row>
    <row r="294" spans="9:12" x14ac:dyDescent="0.25">
      <c r="I294" s="12">
        <f>IF(OR(G294="",H294=""),"",G294*H294/100)</f>
      </c>
      <c r="L294" s="19">
        <f>IF(F294="","",F294-TODAY())</f>
      </c>
    </row>
    <row r="295" spans="9:12" x14ac:dyDescent="0.25">
      <c r="I295" s="12">
        <f>IF(OR(G295="",H295=""),"",G295*H295/100)</f>
      </c>
      <c r="L295" s="19">
        <f>IF(F295="","",F295-TODAY())</f>
      </c>
    </row>
    <row r="296" spans="9:12" x14ac:dyDescent="0.25">
      <c r="I296" s="12">
        <f>IF(OR(G296="",H296=""),"",G296*H296/100)</f>
      </c>
      <c r="L296" s="19">
        <f>IF(F296="","",F296-TODAY())</f>
      </c>
    </row>
    <row r="297" spans="9:12" x14ac:dyDescent="0.25">
      <c r="I297" s="12">
        <f>IF(OR(G297="",H297=""),"",G297*H297/100)</f>
      </c>
      <c r="L297" s="19">
        <f>IF(F297="","",F297-TODAY())</f>
      </c>
    </row>
    <row r="298" spans="9:12" x14ac:dyDescent="0.25">
      <c r="I298" s="12">
        <f>IF(OR(G298="",H298=""),"",G298*H298/100)</f>
      </c>
      <c r="L298" s="19">
        <f>IF(F298="","",F298-TODAY())</f>
      </c>
    </row>
    <row r="299" spans="9:12" x14ac:dyDescent="0.25">
      <c r="I299" s="12">
        <f>IF(OR(G299="",H299=""),"",G299*H299/100)</f>
      </c>
      <c r="L299" s="19">
        <f>IF(F299="","",F299-TODAY())</f>
      </c>
    </row>
    <row r="300" spans="9:12" x14ac:dyDescent="0.25">
      <c r="I300" s="12">
        <f>IF(OR(G300="",H300=""),"",G300*H300/100)</f>
      </c>
      <c r="L300" s="19">
        <f>IF(F300="","",F300-TODAY())</f>
      </c>
    </row>
    <row r="301" spans="9:12" x14ac:dyDescent="0.25">
      <c r="I301" s="12">
        <f>IF(OR(G301="",H301=""),"",G301*H301/100)</f>
      </c>
      <c r="L301" s="19">
        <f>IF(F301="","",F301-TODAY())</f>
      </c>
    </row>
    <row r="302" spans="9:12" x14ac:dyDescent="0.25">
      <c r="I302" s="12">
        <f>IF(OR(G302="",H302=""),"",G302*H302/100)</f>
      </c>
      <c r="L302" s="19">
        <f>IF(F302="","",F302-TODAY())</f>
      </c>
    </row>
    <row r="303" spans="9:12" x14ac:dyDescent="0.25">
      <c r="I303" s="12">
        <f>IF(OR(G303="",H303=""),"",G303*H303/100)</f>
      </c>
      <c r="L303" s="19">
        <f>IF(F303="","",F303-TODAY())</f>
      </c>
    </row>
    <row r="304" spans="9:12" x14ac:dyDescent="0.25">
      <c r="I304" s="12">
        <f>IF(OR(G304="",H304=""),"",G304*H304/100)</f>
      </c>
      <c r="L304" s="19">
        <f>IF(F304="","",F304-TODAY())</f>
      </c>
    </row>
    <row r="305" spans="9:12" x14ac:dyDescent="0.25">
      <c r="I305" s="12">
        <f>IF(OR(G305="",H305=""),"",G305*H305/100)</f>
      </c>
      <c r="L305" s="19">
        <f>IF(F305="","",F305-TODAY())</f>
      </c>
    </row>
    <row r="306" spans="9:12" x14ac:dyDescent="0.25">
      <c r="I306" s="12">
        <f>IF(OR(G306="",H306=""),"",G306*H306/100)</f>
      </c>
      <c r="L306" s="19">
        <f>IF(F306="","",F306-TODAY())</f>
      </c>
    </row>
    <row r="307" spans="9:12" x14ac:dyDescent="0.25">
      <c r="I307" s="12">
        <f>IF(OR(G307="",H307=""),"",G307*H307/100)</f>
      </c>
      <c r="L307" s="19">
        <f>IF(F307="","",F307-TODAY())</f>
      </c>
    </row>
    <row r="308" spans="9:12" x14ac:dyDescent="0.25">
      <c r="I308" s="12">
        <f>IF(OR(G308="",H308=""),"",G308*H308/100)</f>
      </c>
      <c r="L308" s="19">
        <f>IF(F308="","",F308-TODAY())</f>
      </c>
    </row>
    <row r="309" spans="9:12" x14ac:dyDescent="0.25">
      <c r="I309" s="12">
        <f>IF(OR(G309="",H309=""),"",G309*H309/100)</f>
      </c>
      <c r="L309" s="19">
        <f>IF(F309="","",F309-TODAY())</f>
      </c>
    </row>
    <row r="310" spans="9:12" x14ac:dyDescent="0.25">
      <c r="I310" s="12">
        <f>IF(OR(G310="",H310=""),"",G310*H310/100)</f>
      </c>
      <c r="L310" s="19">
        <f>IF(F310="","",F310-TODAY())</f>
      </c>
    </row>
    <row r="311" spans="9:12" x14ac:dyDescent="0.25">
      <c r="I311" s="12">
        <f>IF(OR(G311="",H311=""),"",G311*H311/100)</f>
      </c>
      <c r="L311" s="19">
        <f>IF(F311="","",F311-TODAY())</f>
      </c>
    </row>
    <row r="312" spans="9:12" x14ac:dyDescent="0.25">
      <c r="I312" s="12">
        <f>IF(OR(G312="",H312=""),"",G312*H312/100)</f>
      </c>
      <c r="L312" s="19">
        <f>IF(F312="","",F312-TODAY())</f>
      </c>
    </row>
    <row r="313" spans="9:12" x14ac:dyDescent="0.25">
      <c r="I313" s="12">
        <f>IF(OR(G313="",H313=""),"",G313*H313/100)</f>
      </c>
      <c r="L313" s="19">
        <f>IF(F313="","",F313-TODAY())</f>
      </c>
    </row>
    <row r="314" spans="9:12" x14ac:dyDescent="0.25">
      <c r="I314" s="12">
        <f>IF(OR(G314="",H314=""),"",G314*H314/100)</f>
      </c>
      <c r="L314" s="19">
        <f>IF(F314="","",F314-TODAY())</f>
      </c>
    </row>
    <row r="315" spans="9:12" x14ac:dyDescent="0.25">
      <c r="I315" s="12">
        <f>IF(OR(G315="",H315=""),"",G315*H315/100)</f>
      </c>
      <c r="L315" s="19">
        <f>IF(F315="","",F315-TODAY())</f>
      </c>
    </row>
    <row r="316" spans="9:12" x14ac:dyDescent="0.25">
      <c r="I316" s="12">
        <f>IF(OR(G316="",H316=""),"",G316*H316/100)</f>
      </c>
      <c r="L316" s="19">
        <f>IF(F316="","",F316-TODAY())</f>
      </c>
    </row>
    <row r="317" spans="9:12" x14ac:dyDescent="0.25">
      <c r="I317" s="12">
        <f>IF(OR(G317="",H317=""),"",G317*H317/100)</f>
      </c>
      <c r="L317" s="19">
        <f>IF(F317="","",F317-TODAY())</f>
      </c>
    </row>
    <row r="318" spans="9:12" x14ac:dyDescent="0.25">
      <c r="I318" s="12">
        <f>IF(OR(G318="",H318=""),"",G318*H318/100)</f>
      </c>
      <c r="L318" s="19">
        <f>IF(F318="","",F318-TODAY())</f>
      </c>
    </row>
    <row r="319" spans="9:12" x14ac:dyDescent="0.25">
      <c r="I319" s="12">
        <f>IF(OR(G319="",H319=""),"",G319*H319/100)</f>
      </c>
      <c r="L319" s="19">
        <f>IF(F319="","",F319-TODAY())</f>
      </c>
    </row>
    <row r="320" spans="9:12" x14ac:dyDescent="0.25">
      <c r="I320" s="12">
        <f>IF(OR(G320="",H320=""),"",G320*H320/100)</f>
      </c>
      <c r="L320" s="19">
        <f>IF(F320="","",F320-TODAY())</f>
      </c>
    </row>
    <row r="321" spans="9:12" x14ac:dyDescent="0.25">
      <c r="I321" s="12">
        <f>IF(OR(G321="",H321=""),"",G321*H321/100)</f>
      </c>
      <c r="L321" s="19">
        <f>IF(F321="","",F321-TODAY())</f>
      </c>
    </row>
    <row r="322" spans="9:12" x14ac:dyDescent="0.25">
      <c r="I322" s="12">
        <f>IF(OR(G322="",H322=""),"",G322*H322/100)</f>
      </c>
      <c r="L322" s="19">
        <f>IF(F322="","",F322-TODAY())</f>
      </c>
    </row>
    <row r="323" spans="9:12" x14ac:dyDescent="0.25">
      <c r="I323" s="12">
        <f>IF(OR(G323="",H323=""),"",G323*H323/100)</f>
      </c>
      <c r="L323" s="19">
        <f>IF(F323="","",F323-TODAY())</f>
      </c>
    </row>
    <row r="324" spans="9:12" x14ac:dyDescent="0.25">
      <c r="I324" s="12">
        <f>IF(OR(G324="",H324=""),"",G324*H324/100)</f>
      </c>
      <c r="L324" s="19">
        <f>IF(F324="","",F324-TODAY())</f>
      </c>
    </row>
    <row r="325" spans="9:12" x14ac:dyDescent="0.25">
      <c r="I325" s="12">
        <f>IF(OR(G325="",H325=""),"",G325*H325/100)</f>
      </c>
      <c r="L325" s="19">
        <f>IF(F325="","",F325-TODAY())</f>
      </c>
    </row>
    <row r="326" spans="9:12" x14ac:dyDescent="0.25">
      <c r="I326" s="12">
        <f>IF(OR(G326="",H326=""),"",G326*H326/100)</f>
      </c>
      <c r="L326" s="19">
        <f>IF(F326="","",F326-TODAY())</f>
      </c>
    </row>
    <row r="327" spans="9:12" x14ac:dyDescent="0.25">
      <c r="I327" s="12">
        <f>IF(OR(G327="",H327=""),"",G327*H327/100)</f>
      </c>
      <c r="L327" s="19">
        <f>IF(F327="","",F327-TODAY())</f>
      </c>
    </row>
    <row r="328" spans="9:12" x14ac:dyDescent="0.25">
      <c r="I328" s="12">
        <f>IF(OR(G328="",H328=""),"",G328*H328/100)</f>
      </c>
      <c r="L328" s="19">
        <f>IF(F328="","",F328-TODAY())</f>
      </c>
    </row>
    <row r="329" spans="9:12" x14ac:dyDescent="0.25">
      <c r="I329" s="12">
        <f>IF(OR(G329="",H329=""),"",G329*H329/100)</f>
      </c>
      <c r="L329" s="19">
        <f>IF(F329="","",F329-TODAY())</f>
      </c>
    </row>
    <row r="330" spans="9:12" x14ac:dyDescent="0.25">
      <c r="I330" s="12">
        <f>IF(OR(G330="",H330=""),"",G330*H330/100)</f>
      </c>
      <c r="L330" s="19">
        <f>IF(F330="","",F330-TODAY())</f>
      </c>
    </row>
    <row r="331" spans="9:12" x14ac:dyDescent="0.25">
      <c r="I331" s="12">
        <f>IF(OR(G331="",H331=""),"",G331*H331/100)</f>
      </c>
      <c r="L331" s="19">
        <f>IF(F331="","",F331-TODAY())</f>
      </c>
    </row>
    <row r="332" spans="9:12" x14ac:dyDescent="0.25">
      <c r="I332" s="12">
        <f>IF(OR(G332="",H332=""),"",G332*H332/100)</f>
      </c>
      <c r="L332" s="19">
        <f>IF(F332="","",F332-TODAY())</f>
      </c>
    </row>
    <row r="333" spans="9:12" x14ac:dyDescent="0.25">
      <c r="I333" s="12">
        <f>IF(OR(G333="",H333=""),"",G333*H333/100)</f>
      </c>
      <c r="L333" s="19">
        <f>IF(F333="","",F333-TODAY())</f>
      </c>
    </row>
    <row r="334" spans="9:12" x14ac:dyDescent="0.25">
      <c r="I334" s="12">
        <f>IF(OR(G334="",H334=""),"",G334*H334/100)</f>
      </c>
      <c r="L334" s="19">
        <f>IF(F334="","",F334-TODAY())</f>
      </c>
    </row>
    <row r="335" spans="9:12" x14ac:dyDescent="0.25">
      <c r="I335" s="12">
        <f>IF(OR(G335="",H335=""),"",G335*H335/100)</f>
      </c>
      <c r="L335" s="19">
        <f>IF(F335="","",F335-TODAY())</f>
      </c>
    </row>
    <row r="336" spans="9:12" x14ac:dyDescent="0.25">
      <c r="I336" s="12">
        <f>IF(OR(G336="",H336=""),"",G336*H336/100)</f>
      </c>
      <c r="L336" s="19">
        <f>IF(F336="","",F336-TODAY())</f>
      </c>
    </row>
    <row r="337" spans="9:12" x14ac:dyDescent="0.25">
      <c r="I337" s="12">
        <f>IF(OR(G337="",H337=""),"",G337*H337/100)</f>
      </c>
      <c r="L337" s="19">
        <f>IF(F337="","",F337-TODAY())</f>
      </c>
    </row>
    <row r="338" spans="9:12" x14ac:dyDescent="0.25">
      <c r="I338" s="12">
        <f>IF(OR(G338="",H338=""),"",G338*H338/100)</f>
      </c>
      <c r="L338" s="19">
        <f>IF(F338="","",F338-TODAY())</f>
      </c>
    </row>
    <row r="339" spans="9:12" x14ac:dyDescent="0.25">
      <c r="I339" s="12">
        <f>IF(OR(G339="",H339=""),"",G339*H339/100)</f>
      </c>
      <c r="L339" s="19">
        <f>IF(F339="","",F339-TODAY())</f>
      </c>
    </row>
    <row r="340" spans="9:12" x14ac:dyDescent="0.25">
      <c r="I340" s="12">
        <f>IF(OR(G340="",H340=""),"",G340*H340/100)</f>
      </c>
      <c r="L340" s="19">
        <f>IF(F340="","",F340-TODAY())</f>
      </c>
    </row>
    <row r="341" spans="9:12" x14ac:dyDescent="0.25">
      <c r="I341" s="12">
        <f>IF(OR(G341="",H341=""),"",G341*H341/100)</f>
      </c>
      <c r="L341" s="19">
        <f>IF(F341="","",F341-TODAY())</f>
      </c>
    </row>
    <row r="342" spans="9:12" x14ac:dyDescent="0.25">
      <c r="I342" s="12">
        <f>IF(OR(G342="",H342=""),"",G342*H342/100)</f>
      </c>
      <c r="L342" s="19">
        <f>IF(F342="","",F342-TODAY())</f>
      </c>
    </row>
    <row r="343" spans="9:12" x14ac:dyDescent="0.25">
      <c r="I343" s="12">
        <f>IF(OR(G343="",H343=""),"",G343*H343/100)</f>
      </c>
      <c r="L343" s="19">
        <f>IF(F343="","",F343-TODAY())</f>
      </c>
    </row>
    <row r="344" spans="9:12" x14ac:dyDescent="0.25">
      <c r="I344" s="12">
        <f>IF(OR(G344="",H344=""),"",G344*H344/100)</f>
      </c>
      <c r="L344" s="19">
        <f>IF(F344="","",F344-TODAY())</f>
      </c>
    </row>
    <row r="345" spans="9:12" x14ac:dyDescent="0.25">
      <c r="I345" s="12">
        <f>IF(OR(G345="",H345=""),"",G345*H345/100)</f>
      </c>
      <c r="L345" s="19">
        <f>IF(F345="","",F345-TODAY())</f>
      </c>
    </row>
    <row r="346" spans="9:12" x14ac:dyDescent="0.25">
      <c r="I346" s="12">
        <f>IF(OR(G346="",H346=""),"",G346*H346/100)</f>
      </c>
      <c r="L346" s="19">
        <f>IF(F346="","",F346-TODAY())</f>
      </c>
    </row>
    <row r="347" spans="9:12" x14ac:dyDescent="0.25">
      <c r="I347" s="12">
        <f>IF(OR(G347="",H347=""),"",G347*H347/100)</f>
      </c>
      <c r="L347" s="19">
        <f>IF(F347="","",F347-TODAY())</f>
      </c>
    </row>
    <row r="348" spans="9:12" x14ac:dyDescent="0.25">
      <c r="I348" s="12">
        <f>IF(OR(G348="",H348=""),"",G348*H348/100)</f>
      </c>
      <c r="L348" s="19">
        <f>IF(F348="","",F348-TODAY())</f>
      </c>
    </row>
    <row r="349" spans="9:12" x14ac:dyDescent="0.25">
      <c r="I349" s="12">
        <f>IF(OR(G349="",H349=""),"",G349*H349/100)</f>
      </c>
      <c r="L349" s="19">
        <f>IF(F349="","",F349-TODAY())</f>
      </c>
    </row>
    <row r="350" spans="9:12" x14ac:dyDescent="0.25">
      <c r="I350" s="12">
        <f>IF(OR(G350="",H350=""),"",G350*H350/100)</f>
      </c>
      <c r="L350" s="19">
        <f>IF(F350="","",F350-TODAY())</f>
      </c>
    </row>
    <row r="351" spans="9:12" x14ac:dyDescent="0.25">
      <c r="I351" s="12">
        <f>IF(OR(G351="",H351=""),"",G351*H351/100)</f>
      </c>
      <c r="L351" s="19">
        <f>IF(F351="","",F351-TODAY())</f>
      </c>
    </row>
    <row r="352" spans="9:12" x14ac:dyDescent="0.25">
      <c r="I352" s="12">
        <f>IF(OR(G352="",H352=""),"",G352*H352/100)</f>
      </c>
      <c r="L352" s="19">
        <f>IF(F352="","",F352-TODAY())</f>
      </c>
    </row>
    <row r="353" spans="9:12" x14ac:dyDescent="0.25">
      <c r="I353" s="12">
        <f>IF(OR(G353="",H353=""),"",G353*H353/100)</f>
      </c>
      <c r="L353" s="19">
        <f>IF(F353="","",F353-TODAY())</f>
      </c>
    </row>
    <row r="354" spans="9:12" x14ac:dyDescent="0.25">
      <c r="I354" s="12">
        <f>IF(OR(G354="",H354=""),"",G354*H354/100)</f>
      </c>
      <c r="L354" s="19">
        <f>IF(F354="","",F354-TODAY())</f>
      </c>
    </row>
    <row r="355" spans="9:12" x14ac:dyDescent="0.25">
      <c r="I355" s="12">
        <f>IF(OR(G355="",H355=""),"",G355*H355/100)</f>
      </c>
      <c r="L355" s="19">
        <f>IF(F355="","",F355-TODAY())</f>
      </c>
    </row>
    <row r="356" spans="9:12" x14ac:dyDescent="0.25">
      <c r="I356" s="12">
        <f>IF(OR(G356="",H356=""),"",G356*H356/100)</f>
      </c>
      <c r="L356" s="19">
        <f>IF(F356="","",F356-TODAY())</f>
      </c>
    </row>
    <row r="357" spans="9:12" x14ac:dyDescent="0.25">
      <c r="I357" s="12">
        <f>IF(OR(G357="",H357=""),"",G357*H357/100)</f>
      </c>
      <c r="L357" s="19">
        <f>IF(F357="","",F357-TODAY())</f>
      </c>
    </row>
    <row r="358" spans="9:12" x14ac:dyDescent="0.25">
      <c r="I358" s="12">
        <f>IF(OR(G358="",H358=""),"",G358*H358/100)</f>
      </c>
      <c r="L358" s="19">
        <f>IF(F358="","",F358-TODAY())</f>
      </c>
    </row>
    <row r="359" spans="9:12" x14ac:dyDescent="0.25">
      <c r="I359" s="12">
        <f>IF(OR(G359="",H359=""),"",G359*H359/100)</f>
      </c>
      <c r="L359" s="19">
        <f>IF(F359="","",F359-TODAY())</f>
      </c>
    </row>
    <row r="360" spans="9:12" x14ac:dyDescent="0.25">
      <c r="I360" s="12">
        <f>IF(OR(G360="",H360=""),"",G360*H360/100)</f>
      </c>
      <c r="L360" s="19">
        <f>IF(F360="","",F360-TODAY())</f>
      </c>
    </row>
    <row r="361" spans="9:12" x14ac:dyDescent="0.25">
      <c r="I361" s="12">
        <f>IF(OR(G361="",H361=""),"",G361*H361/100)</f>
      </c>
      <c r="L361" s="19">
        <f>IF(F361="","",F361-TODAY())</f>
      </c>
    </row>
    <row r="362" spans="9:12" x14ac:dyDescent="0.25">
      <c r="I362" s="12">
        <f>IF(OR(G362="",H362=""),"",G362*H362/100)</f>
      </c>
      <c r="L362" s="19">
        <f>IF(F362="","",F362-TODAY())</f>
      </c>
    </row>
    <row r="363" spans="9:12" x14ac:dyDescent="0.25">
      <c r="I363" s="12">
        <f>IF(OR(G363="",H363=""),"",G363*H363/100)</f>
      </c>
      <c r="L363" s="19">
        <f>IF(F363="","",F363-TODAY())</f>
      </c>
    </row>
    <row r="364" spans="9:12" x14ac:dyDescent="0.25">
      <c r="I364" s="12">
        <f>IF(OR(G364="",H364=""),"",G364*H364/100)</f>
      </c>
      <c r="L364" s="19">
        <f>IF(F364="","",F364-TODAY())</f>
      </c>
    </row>
    <row r="365" spans="9:12" x14ac:dyDescent="0.25">
      <c r="I365" s="12">
        <f>IF(OR(G365="",H365=""),"",G365*H365/100)</f>
      </c>
      <c r="L365" s="19">
        <f>IF(F365="","",F365-TODAY())</f>
      </c>
    </row>
    <row r="366" spans="9:12" x14ac:dyDescent="0.25">
      <c r="I366" s="12">
        <f>IF(OR(G366="",H366=""),"",G366*H366/100)</f>
      </c>
      <c r="L366" s="19">
        <f>IF(F366="","",F366-TODAY())</f>
      </c>
    </row>
    <row r="367" spans="9:12" x14ac:dyDescent="0.25">
      <c r="I367" s="12">
        <f>IF(OR(G367="",H367=""),"",G367*H367/100)</f>
      </c>
      <c r="L367" s="19">
        <f>IF(F367="","",F367-TODAY())</f>
      </c>
    </row>
    <row r="368" spans="9:12" x14ac:dyDescent="0.25">
      <c r="I368" s="12">
        <f>IF(OR(G368="",H368=""),"",G368*H368/100)</f>
      </c>
      <c r="L368" s="19">
        <f>IF(F368="","",F368-TODAY())</f>
      </c>
    </row>
    <row r="369" spans="9:12" x14ac:dyDescent="0.25">
      <c r="I369" s="12">
        <f>IF(OR(G369="",H369=""),"",G369*H369/100)</f>
      </c>
      <c r="L369" s="19">
        <f>IF(F369="","",F369-TODAY())</f>
      </c>
    </row>
    <row r="370" spans="9:12" x14ac:dyDescent="0.25">
      <c r="I370" s="12">
        <f>IF(OR(G370="",H370=""),"",G370*H370/100)</f>
      </c>
      <c r="L370" s="19">
        <f>IF(F370="","",F370-TODAY())</f>
      </c>
    </row>
    <row r="371" spans="9:12" x14ac:dyDescent="0.25">
      <c r="I371" s="12">
        <f>IF(OR(G371="",H371=""),"",G371*H371/100)</f>
      </c>
      <c r="L371" s="19">
        <f>IF(F371="","",F371-TODAY())</f>
      </c>
    </row>
    <row r="372" spans="9:12" x14ac:dyDescent="0.25">
      <c r="I372" s="12">
        <f>IF(OR(G372="",H372=""),"",G372*H372/100)</f>
      </c>
      <c r="L372" s="19">
        <f>IF(F372="","",F372-TODAY())</f>
      </c>
    </row>
    <row r="373" spans="9:12" x14ac:dyDescent="0.25">
      <c r="I373" s="12">
        <f>IF(OR(G373="",H373=""),"",G373*H373/100)</f>
      </c>
      <c r="L373" s="19">
        <f>IF(F373="","",F373-TODAY())</f>
      </c>
    </row>
    <row r="374" spans="9:12" x14ac:dyDescent="0.25">
      <c r="I374" s="12">
        <f>IF(OR(G374="",H374=""),"",G374*H374/100)</f>
      </c>
      <c r="L374" s="19">
        <f>IF(F374="","",F374-TODAY())</f>
      </c>
    </row>
    <row r="375" spans="9:12" x14ac:dyDescent="0.25">
      <c r="I375" s="12">
        <f>IF(OR(G375="",H375=""),"",G375*H375/100)</f>
      </c>
      <c r="L375" s="19">
        <f>IF(F375="","",F375-TODAY())</f>
      </c>
    </row>
    <row r="376" spans="9:12" x14ac:dyDescent="0.25">
      <c r="I376" s="12">
        <f>IF(OR(G376="",H376=""),"",G376*H376/100)</f>
      </c>
      <c r="L376" s="19">
        <f>IF(F376="","",F376-TODAY())</f>
      </c>
    </row>
    <row r="377" spans="9:12" x14ac:dyDescent="0.25">
      <c r="I377" s="12">
        <f>IF(OR(G377="",H377=""),"",G377*H377/100)</f>
      </c>
      <c r="L377" s="19">
        <f>IF(F377="","",F377-TODAY())</f>
      </c>
    </row>
    <row r="378" spans="9:12" x14ac:dyDescent="0.25">
      <c r="I378" s="12">
        <f>IF(OR(G378="",H378=""),"",G378*H378/100)</f>
      </c>
      <c r="L378" s="19">
        <f>IF(F378="","",F378-TODAY())</f>
      </c>
    </row>
    <row r="379" spans="9:12" x14ac:dyDescent="0.25">
      <c r="I379" s="12">
        <f>IF(OR(G379="",H379=""),"",G379*H379/100)</f>
      </c>
      <c r="L379" s="19">
        <f>IF(F379="","",F379-TODAY())</f>
      </c>
    </row>
    <row r="380" spans="9:12" x14ac:dyDescent="0.25">
      <c r="I380" s="12">
        <f>IF(OR(G380="",H380=""),"",G380*H380/100)</f>
      </c>
      <c r="L380" s="19">
        <f>IF(F380="","",F380-TODAY())</f>
      </c>
    </row>
    <row r="381" spans="9:12" x14ac:dyDescent="0.25">
      <c r="I381" s="12">
        <f>IF(OR(G381="",H381=""),"",G381*H381/100)</f>
      </c>
      <c r="L381" s="19">
        <f>IF(F381="","",F381-TODAY())</f>
      </c>
    </row>
    <row r="382" spans="9:12" x14ac:dyDescent="0.25">
      <c r="I382" s="12">
        <f>IF(OR(G382="",H382=""),"",G382*H382/100)</f>
      </c>
      <c r="L382" s="19">
        <f>IF(F382="","",F382-TODAY())</f>
      </c>
    </row>
    <row r="383" spans="9:12" x14ac:dyDescent="0.25">
      <c r="I383" s="12">
        <f>IF(OR(G383="",H383=""),"",G383*H383/100)</f>
      </c>
      <c r="L383" s="19">
        <f>IF(F383="","",F383-TODAY())</f>
      </c>
    </row>
    <row r="384" spans="9:12" x14ac:dyDescent="0.25">
      <c r="I384" s="12">
        <f>IF(OR(G384="",H384=""),"",G384*H384/100)</f>
      </c>
      <c r="L384" s="19">
        <f>IF(F384="","",F384-TODAY())</f>
      </c>
    </row>
    <row r="385" spans="9:12" x14ac:dyDescent="0.25">
      <c r="I385" s="12">
        <f>IF(OR(G385="",H385=""),"",G385*H385/100)</f>
      </c>
      <c r="L385" s="19">
        <f>IF(F385="","",F385-TODAY())</f>
      </c>
    </row>
    <row r="386" spans="9:12" x14ac:dyDescent="0.25">
      <c r="I386" s="12">
        <f>IF(OR(G386="",H386=""),"",G386*H386/100)</f>
      </c>
      <c r="L386" s="19">
        <f>IF(F386="","",F386-TODAY())</f>
      </c>
    </row>
    <row r="387" spans="9:12" x14ac:dyDescent="0.25">
      <c r="I387" s="12">
        <f>IF(OR(G387="",H387=""),"",G387*H387/100)</f>
      </c>
      <c r="L387" s="19">
        <f>IF(F387="","",F387-TODAY())</f>
      </c>
    </row>
    <row r="388" spans="9:12" x14ac:dyDescent="0.25">
      <c r="I388" s="12">
        <f>IF(OR(G388="",H388=""),"",G388*H388/100)</f>
      </c>
      <c r="L388" s="19">
        <f>IF(F388="","",F388-TODAY())</f>
      </c>
    </row>
    <row r="389" spans="9:12" x14ac:dyDescent="0.25">
      <c r="I389" s="12">
        <f>IF(OR(G389="",H389=""),"",G389*H389/100)</f>
      </c>
      <c r="L389" s="19">
        <f>IF(F389="","",F389-TODAY())</f>
      </c>
    </row>
    <row r="390" spans="9:12" x14ac:dyDescent="0.25">
      <c r="I390" s="12">
        <f>IF(OR(G390="",H390=""),"",G390*H390/100)</f>
      </c>
      <c r="L390" s="19">
        <f>IF(F390="","",F390-TODAY())</f>
      </c>
    </row>
    <row r="391" spans="9:12" x14ac:dyDescent="0.25">
      <c r="I391" s="12">
        <f>IF(OR(G391="",H391=""),"",G391*H391/100)</f>
      </c>
      <c r="L391" s="19">
        <f>IF(F391="","",F391-TODAY())</f>
      </c>
    </row>
    <row r="392" spans="9:12" x14ac:dyDescent="0.25">
      <c r="I392" s="12">
        <f>IF(OR(G392="",H392=""),"",G392*H392/100)</f>
      </c>
      <c r="L392" s="19">
        <f>IF(F392="","",F392-TODAY())</f>
      </c>
    </row>
    <row r="393" spans="9:12" x14ac:dyDescent="0.25">
      <c r="I393" s="12">
        <f>IF(OR(G393="",H393=""),"",G393*H393/100)</f>
      </c>
      <c r="L393" s="19">
        <f>IF(F393="","",F393-TODAY())</f>
      </c>
    </row>
    <row r="394" spans="9:12" x14ac:dyDescent="0.25">
      <c r="I394" s="12">
        <f>IF(OR(G394="",H394=""),"",G394*H394/100)</f>
      </c>
      <c r="L394" s="19">
        <f>IF(F394="","",F394-TODAY())</f>
      </c>
    </row>
    <row r="395" spans="9:12" x14ac:dyDescent="0.25">
      <c r="I395" s="12">
        <f>IF(OR(G395="",H395=""),"",G395*H395/100)</f>
      </c>
      <c r="L395" s="19">
        <f>IF(F395="","",F395-TODAY())</f>
      </c>
    </row>
    <row r="396" spans="9:12" x14ac:dyDescent="0.25">
      <c r="I396" s="12">
        <f>IF(OR(G396="",H396=""),"",G396*H396/100)</f>
      </c>
      <c r="L396" s="19">
        <f>IF(F396="","",F396-TODAY())</f>
      </c>
    </row>
    <row r="397" spans="9:12" x14ac:dyDescent="0.25">
      <c r="I397" s="12">
        <f>IF(OR(G397="",H397=""),"",G397*H397/100)</f>
      </c>
      <c r="L397" s="19">
        <f>IF(F397="","",F397-TODAY())</f>
      </c>
    </row>
    <row r="398" spans="9:12" x14ac:dyDescent="0.25">
      <c r="I398" s="12">
        <f>IF(OR(G398="",H398=""),"",G398*H398/100)</f>
      </c>
      <c r="L398" s="19">
        <f>IF(F398="","",F398-TODAY())</f>
      </c>
    </row>
    <row r="399" spans="9:12" x14ac:dyDescent="0.25">
      <c r="I399" s="12">
        <f>IF(OR(G399="",H399=""),"",G399*H399/100)</f>
      </c>
      <c r="L399" s="19">
        <f>IF(F399="","",F399-TODAY())</f>
      </c>
    </row>
    <row r="400" spans="9:12" x14ac:dyDescent="0.25">
      <c r="I400" s="12">
        <f>IF(OR(G400="",H400=""),"",G400*H400/100)</f>
      </c>
      <c r="L400" s="19">
        <f>IF(F400="","",F400-TODAY())</f>
      </c>
    </row>
    <row r="401" spans="9:12" x14ac:dyDescent="0.25">
      <c r="I401" s="12">
        <f>IF(OR(G401="",H401=""),"",G401*H401/100)</f>
      </c>
      <c r="L401" s="19">
        <f>IF(F401="","",F401-TODAY())</f>
      </c>
    </row>
    <row r="402" spans="9:12" x14ac:dyDescent="0.25">
      <c r="I402" s="12">
        <f>IF(OR(G402="",H402=""),"",G402*H402/100)</f>
      </c>
      <c r="L402" s="19">
        <f>IF(F402="","",F402-TODAY())</f>
      </c>
    </row>
    <row r="403" spans="9:12" x14ac:dyDescent="0.25">
      <c r="I403" s="12">
        <f>IF(OR(G403="",H403=""),"",G403*H403/100)</f>
      </c>
      <c r="L403" s="19">
        <f>IF(F403="","",F403-TODAY())</f>
      </c>
    </row>
    <row r="404" spans="9:12" x14ac:dyDescent="0.25">
      <c r="I404" s="12">
        <f>IF(OR(G404="",H404=""),"",G404*H404/100)</f>
      </c>
      <c r="L404" s="19">
        <f>IF(F404="","",F404-TODAY())</f>
      </c>
    </row>
    <row r="405" spans="9:12" x14ac:dyDescent="0.25">
      <c r="I405" s="12">
        <f>IF(OR(G405="",H405=""),"",G405*H405/100)</f>
      </c>
      <c r="L405" s="19">
        <f>IF(F405="","",F405-TODAY())</f>
      </c>
    </row>
    <row r="406" spans="9:12" x14ac:dyDescent="0.25">
      <c r="I406" s="12">
        <f>IF(OR(G406="",H406=""),"",G406*H406/100)</f>
      </c>
      <c r="L406" s="19">
        <f>IF(F406="","",F406-TODAY())</f>
      </c>
    </row>
    <row r="407" spans="9:12" x14ac:dyDescent="0.25">
      <c r="I407" s="12">
        <f>IF(OR(G407="",H407=""),"",G407*H407/100)</f>
      </c>
      <c r="L407" s="19">
        <f>IF(F407="","",F407-TODAY())</f>
      </c>
    </row>
    <row r="408" spans="9:12" x14ac:dyDescent="0.25">
      <c r="I408" s="12">
        <f>IF(OR(G408="",H408=""),"",G408*H408/100)</f>
      </c>
      <c r="L408" s="19">
        <f>IF(F408="","",F408-TODAY())</f>
      </c>
    </row>
    <row r="409" spans="9:12" x14ac:dyDescent="0.25">
      <c r="I409" s="12">
        <f>IF(OR(G409="",H409=""),"",G409*H409/100)</f>
      </c>
      <c r="L409" s="19">
        <f>IF(F409="","",F409-TODAY())</f>
      </c>
    </row>
    <row r="410" spans="9:12" x14ac:dyDescent="0.25">
      <c r="I410" s="12">
        <f>IF(OR(G410="",H410=""),"",G410*H410/100)</f>
      </c>
      <c r="L410" s="19">
        <f>IF(F410="","",F410-TODAY())</f>
      </c>
    </row>
    <row r="411" spans="9:12" x14ac:dyDescent="0.25">
      <c r="I411" s="12">
        <f>IF(OR(G411="",H411=""),"",G411*H411/100)</f>
      </c>
      <c r="L411" s="19">
        <f>IF(F411="","",F411-TODAY())</f>
      </c>
    </row>
    <row r="412" spans="9:12" x14ac:dyDescent="0.25">
      <c r="I412" s="12">
        <f>IF(OR(G412="",H412=""),"",G412*H412/100)</f>
      </c>
      <c r="L412" s="19">
        <f>IF(F412="","",F412-TODAY())</f>
      </c>
    </row>
    <row r="413" spans="9:12" x14ac:dyDescent="0.25">
      <c r="I413" s="12">
        <f>IF(OR(G413="",H413=""),"",G413*H413/100)</f>
      </c>
      <c r="L413" s="19">
        <f>IF(F413="","",F413-TODAY())</f>
      </c>
    </row>
    <row r="414" spans="9:12" x14ac:dyDescent="0.25">
      <c r="I414" s="12">
        <f>IF(OR(G414="",H414=""),"",G414*H414/100)</f>
      </c>
      <c r="L414" s="19">
        <f>IF(F414="","",F414-TODAY())</f>
      </c>
    </row>
    <row r="415" spans="9:12" x14ac:dyDescent="0.25">
      <c r="I415" s="12">
        <f>IF(OR(G415="",H415=""),"",G415*H415/100)</f>
      </c>
      <c r="L415" s="19">
        <f>IF(F415="","",F415-TODAY())</f>
      </c>
    </row>
    <row r="416" spans="9:12" x14ac:dyDescent="0.25">
      <c r="I416" s="12">
        <f>IF(OR(G416="",H416=""),"",G416*H416/100)</f>
      </c>
      <c r="L416" s="19">
        <f>IF(F416="","",F416-TODAY())</f>
      </c>
    </row>
    <row r="417" spans="9:12" x14ac:dyDescent="0.25">
      <c r="I417" s="12">
        <f>IF(OR(G417="",H417=""),"",G417*H417/100)</f>
      </c>
      <c r="L417" s="19">
        <f>IF(F417="","",F417-TODAY())</f>
      </c>
    </row>
    <row r="418" spans="9:12" x14ac:dyDescent="0.25">
      <c r="I418" s="12">
        <f>IF(OR(G418="",H418=""),"",G418*H418/100)</f>
      </c>
      <c r="L418" s="19">
        <f>IF(F418="","",F418-TODAY())</f>
      </c>
    </row>
    <row r="419" spans="9:12" x14ac:dyDescent="0.25">
      <c r="I419" s="12">
        <f>IF(OR(G419="",H419=""),"",G419*H419/100)</f>
      </c>
      <c r="L419" s="19">
        <f>IF(F419="","",F419-TODAY())</f>
      </c>
    </row>
    <row r="420" spans="9:12" x14ac:dyDescent="0.25">
      <c r="I420" s="12">
        <f>IF(OR(G420="",H420=""),"",G420*H420/100)</f>
      </c>
      <c r="L420" s="19">
        <f>IF(F420="","",F420-TODAY())</f>
      </c>
    </row>
    <row r="421" spans="9:12" x14ac:dyDescent="0.25">
      <c r="I421" s="12">
        <f>IF(OR(G421="",H421=""),"",G421*H421/100)</f>
      </c>
      <c r="L421" s="19">
        <f>IF(F421="","",F421-TODAY())</f>
      </c>
    </row>
    <row r="422" spans="9:12" x14ac:dyDescent="0.25">
      <c r="I422" s="12">
        <f>IF(OR(G422="",H422=""),"",G422*H422/100)</f>
      </c>
      <c r="L422" s="19">
        <f>IF(F422="","",F422-TODAY())</f>
      </c>
    </row>
    <row r="423" spans="9:12" x14ac:dyDescent="0.25">
      <c r="I423" s="12">
        <f>IF(OR(G423="",H423=""),"",G423*H423/100)</f>
      </c>
      <c r="L423" s="19">
        <f>IF(F423="","",F423-TODAY())</f>
      </c>
    </row>
    <row r="424" spans="9:12" x14ac:dyDescent="0.25">
      <c r="I424" s="12">
        <f>IF(OR(G424="",H424=""),"",G424*H424/100)</f>
      </c>
      <c r="L424" s="19">
        <f>IF(F424="","",F424-TODAY())</f>
      </c>
    </row>
    <row r="425" spans="9:12" x14ac:dyDescent="0.25">
      <c r="I425" s="12">
        <f>IF(OR(G425="",H425=""),"",G425*H425/100)</f>
      </c>
      <c r="L425" s="19">
        <f>IF(F425="","",F425-TODAY())</f>
      </c>
    </row>
    <row r="426" spans="9:12" x14ac:dyDescent="0.25">
      <c r="I426" s="12">
        <f>IF(OR(G426="",H426=""),"",G426*H426/100)</f>
      </c>
      <c r="L426" s="19">
        <f>IF(F426="","",F426-TODAY())</f>
      </c>
    </row>
    <row r="427" spans="9:12" x14ac:dyDescent="0.25">
      <c r="I427" s="12">
        <f>IF(OR(G427="",H427=""),"",G427*H427/100)</f>
      </c>
      <c r="L427" s="19">
        <f>IF(F427="","",F427-TODAY())</f>
      </c>
    </row>
    <row r="428" spans="9:12" x14ac:dyDescent="0.25">
      <c r="I428" s="12">
        <f>IF(OR(G428="",H428=""),"",G428*H428/100)</f>
      </c>
      <c r="L428" s="19">
        <f>IF(F428="","",F428-TODAY())</f>
      </c>
    </row>
    <row r="429" spans="9:12" x14ac:dyDescent="0.25">
      <c r="I429" s="12">
        <f>IF(OR(G429="",H429=""),"",G429*H429/100)</f>
      </c>
      <c r="L429" s="19">
        <f>IF(F429="","",F429-TODAY())</f>
      </c>
    </row>
    <row r="430" spans="9:12" x14ac:dyDescent="0.25">
      <c r="I430" s="12">
        <f>IF(OR(G430="",H430=""),"",G430*H430/100)</f>
      </c>
      <c r="L430" s="19">
        <f>IF(F430="","",F430-TODAY())</f>
      </c>
    </row>
    <row r="431" spans="9:12" x14ac:dyDescent="0.25">
      <c r="I431" s="12">
        <f>IF(OR(G431="",H431=""),"",G431*H431/100)</f>
      </c>
      <c r="L431" s="19">
        <f>IF(F431="","",F431-TODAY())</f>
      </c>
    </row>
    <row r="432" spans="9:12" x14ac:dyDescent="0.25">
      <c r="I432" s="12">
        <f>IF(OR(G432="",H432=""),"",G432*H432/100)</f>
      </c>
      <c r="L432" s="19">
        <f>IF(F432="","",F432-TODAY())</f>
      </c>
    </row>
    <row r="433" spans="9:12" x14ac:dyDescent="0.25">
      <c r="I433" s="12">
        <f>IF(OR(G433="",H433=""),"",G433*H433/100)</f>
      </c>
      <c r="L433" s="19">
        <f>IF(F433="","",F433-TODAY())</f>
      </c>
    </row>
    <row r="434" spans="9:12" x14ac:dyDescent="0.25">
      <c r="I434" s="12">
        <f>IF(OR(G434="",H434=""),"",G434*H434/100)</f>
      </c>
      <c r="L434" s="19">
        <f>IF(F434="","",F434-TODAY())</f>
      </c>
    </row>
    <row r="435" spans="9:12" x14ac:dyDescent="0.25">
      <c r="I435" s="12">
        <f>IF(OR(G435="",H435=""),"",G435*H435/100)</f>
      </c>
      <c r="L435" s="19">
        <f>IF(F435="","",F435-TODAY())</f>
      </c>
    </row>
    <row r="436" spans="9:12" x14ac:dyDescent="0.25">
      <c r="I436" s="12">
        <f>IF(OR(G436="",H436=""),"",G436*H436/100)</f>
      </c>
      <c r="L436" s="19">
        <f>IF(F436="","",F436-TODAY())</f>
      </c>
    </row>
    <row r="437" spans="9:12" x14ac:dyDescent="0.25">
      <c r="I437" s="12">
        <f>IF(OR(G437="",H437=""),"",G437*H437/100)</f>
      </c>
      <c r="L437" s="19">
        <f>IF(F437="","",F437-TODAY())</f>
      </c>
    </row>
    <row r="438" spans="9:12" x14ac:dyDescent="0.25">
      <c r="I438" s="12">
        <f>IF(OR(G438="",H438=""),"",G438*H438/100)</f>
      </c>
      <c r="L438" s="19">
        <f>IF(F438="","",F438-TODAY())</f>
      </c>
    </row>
    <row r="439" spans="9:12" x14ac:dyDescent="0.25">
      <c r="I439" s="12">
        <f>IF(OR(G439="",H439=""),"",G439*H439/100)</f>
      </c>
      <c r="L439" s="19">
        <f>IF(F439="","",F439-TODAY())</f>
      </c>
    </row>
    <row r="440" spans="9:12" x14ac:dyDescent="0.25">
      <c r="I440" s="12">
        <f>IF(OR(G440="",H440=""),"",G440*H440/100)</f>
      </c>
      <c r="L440" s="19">
        <f>IF(F440="","",F440-TODAY())</f>
      </c>
    </row>
    <row r="441" spans="9:12" x14ac:dyDescent="0.25">
      <c r="I441" s="12">
        <f>IF(OR(G441="",H441=""),"",G441*H441/100)</f>
      </c>
      <c r="L441" s="19">
        <f>IF(F441="","",F441-TODAY())</f>
      </c>
    </row>
    <row r="442" spans="9:12" x14ac:dyDescent="0.25">
      <c r="I442" s="12">
        <f>IF(OR(G442="",H442=""),"",G442*H442/100)</f>
      </c>
      <c r="L442" s="19">
        <f>IF(F442="","",F442-TODAY())</f>
      </c>
    </row>
    <row r="443" spans="9:12" x14ac:dyDescent="0.25">
      <c r="I443" s="12">
        <f>IF(OR(G443="",H443=""),"",G443*H443/100)</f>
      </c>
      <c r="L443" s="19">
        <f>IF(F443="","",F443-TODAY())</f>
      </c>
    </row>
    <row r="444" spans="9:12" x14ac:dyDescent="0.25">
      <c r="I444" s="12">
        <f>IF(OR(G444="",H444=""),"",G444*H444/100)</f>
      </c>
      <c r="L444" s="19">
        <f>IF(F444="","",F444-TODAY())</f>
      </c>
    </row>
    <row r="445" spans="9:12" x14ac:dyDescent="0.25">
      <c r="I445" s="12">
        <f>IF(OR(G445="",H445=""),"",G445*H445/100)</f>
      </c>
      <c r="L445" s="19">
        <f>IF(F445="","",F445-TODAY())</f>
      </c>
    </row>
    <row r="446" spans="9:12" x14ac:dyDescent="0.25">
      <c r="I446" s="12">
        <f>IF(OR(G446="",H446=""),"",G446*H446/100)</f>
      </c>
      <c r="L446" s="19">
        <f>IF(F446="","",F446-TODAY())</f>
      </c>
    </row>
    <row r="447" spans="9:12" x14ac:dyDescent="0.25">
      <c r="I447" s="12">
        <f>IF(OR(G447="",H447=""),"",G447*H447/100)</f>
      </c>
      <c r="L447" s="19">
        <f>IF(F447="","",F447-TODAY())</f>
      </c>
    </row>
    <row r="448" spans="9:12" x14ac:dyDescent="0.25">
      <c r="I448" s="12">
        <f>IF(OR(G448="",H448=""),"",G448*H448/100)</f>
      </c>
      <c r="L448" s="19">
        <f>IF(F448="","",F448-TODAY())</f>
      </c>
    </row>
    <row r="449" spans="9:12" x14ac:dyDescent="0.25">
      <c r="I449" s="12">
        <f>IF(OR(G449="",H449=""),"",G449*H449/100)</f>
      </c>
      <c r="L449" s="19">
        <f>IF(F449="","",F449-TODAY())</f>
      </c>
    </row>
    <row r="450" spans="9:12" x14ac:dyDescent="0.25">
      <c r="I450" s="12">
        <f>IF(OR(G450="",H450=""),"",G450*H450/100)</f>
      </c>
      <c r="L450" s="19">
        <f>IF(F450="","",F450-TODAY())</f>
      </c>
    </row>
    <row r="451" spans="9:12" x14ac:dyDescent="0.25">
      <c r="I451" s="12">
        <f>IF(OR(G451="",H451=""),"",G451*H451/100)</f>
      </c>
      <c r="L451" s="19">
        <f>IF(F451="","",F451-TODAY())</f>
      </c>
    </row>
    <row r="452" spans="9:12" x14ac:dyDescent="0.25">
      <c r="I452" s="12">
        <f>IF(OR(G452="",H452=""),"",G452*H452/100)</f>
      </c>
      <c r="L452" s="19">
        <f>IF(F452="","",F452-TODAY())</f>
      </c>
    </row>
    <row r="453" spans="9:12" x14ac:dyDescent="0.25">
      <c r="I453" s="12">
        <f>IF(OR(G453="",H453=""),"",G453*H453/100)</f>
      </c>
      <c r="L453" s="19">
        <f>IF(F453="","",F453-TODAY())</f>
      </c>
    </row>
    <row r="454" spans="9:12" x14ac:dyDescent="0.25">
      <c r="I454" s="12">
        <f>IF(OR(G454="",H454=""),"",G454*H454/100)</f>
      </c>
      <c r="L454" s="19">
        <f>IF(F454="","",F454-TODAY())</f>
      </c>
    </row>
    <row r="455" spans="9:12" x14ac:dyDescent="0.25">
      <c r="I455" s="12">
        <f>IF(OR(G455="",H455=""),"",G455*H455/100)</f>
      </c>
      <c r="L455" s="19">
        <f>IF(F455="","",F455-TODAY())</f>
      </c>
    </row>
    <row r="456" spans="9:12" x14ac:dyDescent="0.25">
      <c r="I456" s="12">
        <f>IF(OR(G456="",H456=""),"",G456*H456/100)</f>
      </c>
      <c r="L456" s="19">
        <f>IF(F456="","",F456-TODAY())</f>
      </c>
    </row>
    <row r="457" spans="9:12" x14ac:dyDescent="0.25">
      <c r="I457" s="12">
        <f>IF(OR(G457="",H457=""),"",G457*H457/100)</f>
      </c>
      <c r="L457" s="19">
        <f>IF(F457="","",F457-TODAY())</f>
      </c>
    </row>
    <row r="458" spans="9:12" x14ac:dyDescent="0.25">
      <c r="I458" s="12">
        <f>IF(OR(G458="",H458=""),"",G458*H458/100)</f>
      </c>
      <c r="L458" s="19">
        <f>IF(F458="","",F458-TODAY())</f>
      </c>
    </row>
    <row r="459" spans="9:12" x14ac:dyDescent="0.25">
      <c r="I459" s="12">
        <f>IF(OR(G459="",H459=""),"",G459*H459/100)</f>
      </c>
      <c r="L459" s="19">
        <f>IF(F459="","",F459-TODAY())</f>
      </c>
    </row>
    <row r="460" spans="9:12" x14ac:dyDescent="0.25">
      <c r="I460" s="12">
        <f>IF(OR(G460="",H460=""),"",G460*H460/100)</f>
      </c>
      <c r="L460" s="19">
        <f>IF(F460="","",F460-TODAY())</f>
      </c>
    </row>
    <row r="461" spans="9:12" x14ac:dyDescent="0.25">
      <c r="I461" s="12">
        <f>IF(OR(G461="",H461=""),"",G461*H461/100)</f>
      </c>
      <c r="L461" s="19">
        <f>IF(F461="","",F461-TODAY())</f>
      </c>
    </row>
    <row r="462" spans="9:12" x14ac:dyDescent="0.25">
      <c r="I462" s="12">
        <f>IF(OR(G462="",H462=""),"",G462*H462/100)</f>
      </c>
      <c r="L462" s="19">
        <f>IF(F462="","",F462-TODAY())</f>
      </c>
    </row>
    <row r="463" spans="9:12" x14ac:dyDescent="0.25">
      <c r="I463" s="12">
        <f>IF(OR(G463="",H463=""),"",G463*H463/100)</f>
      </c>
      <c r="L463" s="19">
        <f>IF(F463="","",F463-TODAY())</f>
      </c>
    </row>
    <row r="464" spans="9:12" x14ac:dyDescent="0.25">
      <c r="I464" s="12">
        <f>IF(OR(G464="",H464=""),"",G464*H464/100)</f>
      </c>
      <c r="L464" s="19">
        <f>IF(F464="","",F464-TODAY())</f>
      </c>
    </row>
    <row r="465" spans="9:12" x14ac:dyDescent="0.25">
      <c r="I465" s="12">
        <f>IF(OR(G465="",H465=""),"",G465*H465/100)</f>
      </c>
      <c r="L465" s="19">
        <f>IF(F465="","",F465-TODAY())</f>
      </c>
    </row>
    <row r="466" spans="9:12" x14ac:dyDescent="0.25">
      <c r="I466" s="12">
        <f>IF(OR(G466="",H466=""),"",G466*H466/100)</f>
      </c>
      <c r="L466" s="19">
        <f>IF(F466="","",F466-TODAY())</f>
      </c>
    </row>
    <row r="467" spans="9:12" x14ac:dyDescent="0.25">
      <c r="I467" s="12">
        <f>IF(OR(G467="",H467=""),"",G467*H467/100)</f>
      </c>
      <c r="L467" s="19">
        <f>IF(F467="","",F467-TODAY())</f>
      </c>
    </row>
    <row r="468" spans="9:12" x14ac:dyDescent="0.25">
      <c r="I468" s="12">
        <f>IF(OR(G468="",H468=""),"",G468*H468/100)</f>
      </c>
      <c r="L468" s="19">
        <f>IF(F468="","",F468-TODAY())</f>
      </c>
    </row>
    <row r="469" spans="9:12" x14ac:dyDescent="0.25">
      <c r="I469" s="12">
        <f>IF(OR(G469="",H469=""),"",G469*H469/100)</f>
      </c>
      <c r="L469" s="19">
        <f>IF(F469="","",F469-TODAY())</f>
      </c>
    </row>
    <row r="470" spans="9:12" x14ac:dyDescent="0.25">
      <c r="I470" s="12">
        <f>IF(OR(G470="",H470=""),"",G470*H470/100)</f>
      </c>
      <c r="L470" s="19">
        <f>IF(F470="","",F470-TODAY())</f>
      </c>
    </row>
    <row r="471" spans="9:12" x14ac:dyDescent="0.25">
      <c r="I471" s="12">
        <f>IF(OR(G471="",H471=""),"",G471*H471/100)</f>
      </c>
      <c r="L471" s="19">
        <f>IF(F471="","",F471-TODAY())</f>
      </c>
    </row>
    <row r="472" spans="9:12" x14ac:dyDescent="0.25">
      <c r="I472" s="12">
        <f>IF(OR(G472="",H472=""),"",G472*H472/100)</f>
      </c>
      <c r="L472" s="19">
        <f>IF(F472="","",F472-TODAY())</f>
      </c>
    </row>
    <row r="473" spans="9:12" x14ac:dyDescent="0.25">
      <c r="I473" s="12">
        <f>IF(OR(G473="",H473=""),"",G473*H473/100)</f>
      </c>
      <c r="L473" s="19">
        <f>IF(F473="","",F473-TODAY())</f>
      </c>
    </row>
    <row r="474" spans="9:12" x14ac:dyDescent="0.25">
      <c r="I474" s="12">
        <f>IF(OR(G474="",H474=""),"",G474*H474/100)</f>
      </c>
      <c r="L474" s="19">
        <f>IF(F474="","",F474-TODAY())</f>
      </c>
    </row>
    <row r="475" spans="9:12" x14ac:dyDescent="0.25">
      <c r="I475" s="12">
        <f>IF(OR(G475="",H475=""),"",G475*H475/100)</f>
      </c>
      <c r="L475" s="19">
        <f>IF(F475="","",F475-TODAY())</f>
      </c>
    </row>
    <row r="476" spans="9:12" x14ac:dyDescent="0.25">
      <c r="I476" s="12">
        <f>IF(OR(G476="",H476=""),"",G476*H476/100)</f>
      </c>
      <c r="L476" s="19">
        <f>IF(F476="","",F476-TODAY())</f>
      </c>
    </row>
    <row r="477" spans="9:12" x14ac:dyDescent="0.25">
      <c r="I477" s="12">
        <f>IF(OR(G477="",H477=""),"",G477*H477/100)</f>
      </c>
      <c r="L477" s="19">
        <f>IF(F477="","",F477-TODAY())</f>
      </c>
    </row>
    <row r="478" spans="9:12" x14ac:dyDescent="0.25">
      <c r="I478" s="12">
        <f>IF(OR(G478="",H478=""),"",G478*H478/100)</f>
      </c>
      <c r="L478" s="19">
        <f>IF(F478="","",F478-TODAY())</f>
      </c>
    </row>
    <row r="479" spans="9:12" x14ac:dyDescent="0.25">
      <c r="I479" s="12">
        <f>IF(OR(G479="",H479=""),"",G479*H479/100)</f>
      </c>
      <c r="L479" s="19">
        <f>IF(F479="","",F479-TODAY())</f>
      </c>
    </row>
    <row r="480" spans="9:12" x14ac:dyDescent="0.25">
      <c r="I480" s="12">
        <f>IF(OR(G480="",H480=""),"",G480*H480/100)</f>
      </c>
      <c r="L480" s="19">
        <f>IF(F480="","",F480-TODAY())</f>
      </c>
    </row>
    <row r="481" spans="9:12" x14ac:dyDescent="0.25">
      <c r="I481" s="12">
        <f>IF(OR(G481="",H481=""),"",G481*H481/100)</f>
      </c>
      <c r="L481" s="19">
        <f>IF(F481="","",F481-TODAY())</f>
      </c>
    </row>
    <row r="482" spans="9:12" x14ac:dyDescent="0.25">
      <c r="I482" s="12">
        <f>IF(OR(G482="",H482=""),"",G482*H482/100)</f>
      </c>
      <c r="L482" s="19">
        <f>IF(F482="","",F482-TODAY())</f>
      </c>
    </row>
    <row r="483" spans="9:12" x14ac:dyDescent="0.25">
      <c r="I483" s="12">
        <f>IF(OR(G483="",H483=""),"",G483*H483/100)</f>
      </c>
      <c r="L483" s="19">
        <f>IF(F483="","",F483-TODAY())</f>
      </c>
    </row>
    <row r="484" spans="9:12" x14ac:dyDescent="0.25">
      <c r="I484" s="12">
        <f>IF(OR(G484="",H484=""),"",G484*H484/100)</f>
      </c>
      <c r="L484" s="19">
        <f>IF(F484="","",F484-TODAY())</f>
      </c>
    </row>
    <row r="485" spans="9:12" x14ac:dyDescent="0.25">
      <c r="I485" s="12">
        <f>IF(OR(G485="",H485=""),"",G485*H485/100)</f>
      </c>
      <c r="L485" s="19">
        <f>IF(F485="","",F485-TODAY())</f>
      </c>
    </row>
    <row r="486" spans="9:12" x14ac:dyDescent="0.25">
      <c r="I486" s="12">
        <f>IF(OR(G486="",H486=""),"",G486*H486/100)</f>
      </c>
      <c r="L486" s="19">
        <f>IF(F486="","",F486-TODAY())</f>
      </c>
    </row>
    <row r="487" spans="9:12" x14ac:dyDescent="0.25">
      <c r="I487" s="12">
        <f>IF(OR(G487="",H487=""),"",G487*H487/100)</f>
      </c>
      <c r="L487" s="19">
        <f>IF(F487="","",F487-TODAY())</f>
      </c>
    </row>
    <row r="488" spans="9:12" x14ac:dyDescent="0.25">
      <c r="I488" s="12">
        <f>IF(OR(G488="",H488=""),"",G488*H488/100)</f>
      </c>
      <c r="L488" s="19">
        <f>IF(F488="","",F488-TODAY())</f>
      </c>
    </row>
    <row r="489" spans="9:12" x14ac:dyDescent="0.25">
      <c r="I489" s="12">
        <f>IF(OR(G489="",H489=""),"",G489*H489/100)</f>
      </c>
      <c r="L489" s="19">
        <f>IF(F489="","",F489-TODAY())</f>
      </c>
    </row>
    <row r="490" spans="9:12" x14ac:dyDescent="0.25">
      <c r="I490" s="12">
        <f>IF(OR(G490="",H490=""),"",G490*H490/100)</f>
      </c>
      <c r="L490" s="19">
        <f>IF(F490="","",F490-TODAY())</f>
      </c>
    </row>
    <row r="491" spans="9:12" x14ac:dyDescent="0.25">
      <c r="I491" s="12">
        <f>IF(OR(G491="",H491=""),"",G491*H491/100)</f>
      </c>
      <c r="L491" s="19">
        <f>IF(F491="","",F491-TODAY())</f>
      </c>
    </row>
    <row r="492" spans="9:12" x14ac:dyDescent="0.25">
      <c r="I492" s="12">
        <f>IF(OR(G492="",H492=""),"",G492*H492/100)</f>
      </c>
      <c r="L492" s="19">
        <f>IF(F492="","",F492-TODAY())</f>
      </c>
    </row>
    <row r="493" spans="9:12" x14ac:dyDescent="0.25">
      <c r="I493" s="12">
        <f>IF(OR(G493="",H493=""),"",G493*H493/100)</f>
      </c>
      <c r="L493" s="19">
        <f>IF(F493="","",F493-TODAY())</f>
      </c>
    </row>
    <row r="494" spans="9:12" x14ac:dyDescent="0.25">
      <c r="I494" s="12">
        <f>IF(OR(G494="",H494=""),"",G494*H494/100)</f>
      </c>
      <c r="L494" s="19">
        <f>IF(F494="","",F494-TODAY())</f>
      </c>
    </row>
    <row r="495" spans="9:12" x14ac:dyDescent="0.25">
      <c r="I495" s="12">
        <f>IF(OR(G495="",H495=""),"",G495*H495/100)</f>
      </c>
      <c r="L495" s="19">
        <f>IF(F495="","",F495-TODAY())</f>
      </c>
    </row>
    <row r="496" spans="9:12" x14ac:dyDescent="0.25">
      <c r="I496" s="12">
        <f>IF(OR(G496="",H496=""),"",G496*H496/100)</f>
      </c>
      <c r="L496" s="19">
        <f>IF(F496="","",F496-TODAY())</f>
      </c>
    </row>
    <row r="497" spans="9:12" x14ac:dyDescent="0.25">
      <c r="I497" s="12">
        <f>IF(OR(G497="",H497=""),"",G497*H497/100)</f>
      </c>
      <c r="L497" s="19">
        <f>IF(F497="","",F497-TODAY())</f>
      </c>
    </row>
    <row r="498" spans="9:12" x14ac:dyDescent="0.25">
      <c r="I498" s="12">
        <f>IF(OR(G498="",H498=""),"",G498*H498/100)</f>
      </c>
      <c r="L498" s="19">
        <f>IF(F498="","",F498-TODAY())</f>
      </c>
    </row>
    <row r="499" spans="9:12" x14ac:dyDescent="0.25">
      <c r="I499" s="12">
        <f>IF(OR(G499="",H499=""),"",G499*H499/100)</f>
      </c>
      <c r="L499" s="19">
        <f>IF(F499="","",F499-TODAY())</f>
      </c>
    </row>
    <row r="500" spans="9:12" x14ac:dyDescent="0.25">
      <c r="I500" s="12">
        <f>IF(OR(G500="",H500=""),"",G500*H500/100)</f>
      </c>
      <c r="L500" s="19">
        <f>IF(F500="","",F500-TODAY())</f>
      </c>
    </row>
    <row r="501" spans="9:12" x14ac:dyDescent="0.25">
      <c r="I501" s="12">
        <f>IF(OR(G501="",H501=""),"",G501*H501/100)</f>
      </c>
      <c r="L501" s="19">
        <f>IF(F501="","",F501-TODAY())</f>
      </c>
    </row>
  </sheetData>
  <autoFilter ref="A1:M1"/>
  <conditionalFormatting sqref="L2:L501">
    <cfRule type="cellIs" dxfId="0" priority="1" operator="lessThan">
      <formula>0</formula>
    </cfRule>
    <cfRule type="cellIs" dxfId="1" priority="2" operator="between">
      <formula>0</formula>
      <formula>30</formula>
    </cfRule>
    <cfRule type="cellIs" dxfId="2" priority="3" operator="between">
      <formula>31</formula>
      <formula>60</formula>
    </cfRule>
  </conditionalFormatting>
  <dataValidations count="6">
    <dataValidation type="list" allowBlank="1" showErrorMessage="1" errorStyle="warning" errorTitle="Liste dışı değer" error="Müşteriler sayfasındaki adlardan seçin." sqref="B2:B501">
      <formula1>MusteriListesi</formula1>
    </dataValidation>
    <dataValidation type="list" allowBlank="1" showErrorMessage="1" errorStyle="warning" errorTitle="Liste dışı değer" error="Ayarlar sayfasındaki şirket listesinden seçin." sqref="C2:C501">
      <formula1>Sirketler</formula1>
    </dataValidation>
    <dataValidation type="list" allowBlank="1" showErrorMessage="1" errorStyle="warning" errorTitle="Liste dışı değer" error="Ayarlar sayfasındaki branş listesinden seçin." sqref="D2:D501">
      <formula1>Branslar</formula1>
    </dataValidation>
    <dataValidation type="decimal" allowBlank="1" showErrorMessage="1" errorStyle="warning" errorTitle="Komisyon oranı" error="Oranı yüzde olarak yazın: 12 girerseniz komisyon primin %12'si olur." sqref="H2:H501">
      <formula1>0</formula1>
      <formula2>100</formula2>
    </dataValidation>
    <dataValidation type="list" allowBlank="1" showErrorMessage="1" errorStyle="warning" errorTitle="Liste dışı değer" error="Ödendi, Bekliyor veya Taksitli." sqref="J2:J501">
      <formula1>OdemeDurumlari</formula1>
    </dataValidation>
    <dataValidation type="list" allowBlank="1" showErrorMessage="1" errorStyle="warning" errorTitle="Liste dışı değer" error="Aktif, Yenilendi, İptal veya Süresi Doldu." sqref="K2:K501">
      <formula1>Durumlar</formula1>
    </dataValidation>
  </dataValidations>
  <hyperlinks>
    <hyperlink ref="O1" r:id="rId1" tooltip="https://acentekolay.com/araclar"/>
  </hyperlinks>
  <pageMargins left="0.4" right="0.4" top="0.6" bottom="0.6" header="0.3" footer="0.3"/>
  <pageSetup paperSize="9" orientation="landscape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9F6E"/>
    <pageSetUpPr fitToPage="1"/>
  </sheetPr>
  <dimension ref="A1:I19"/>
  <sheetFormatPr defaultRowHeight="15" outlineLevelRow="0" outlineLevelCol="0" x14ac:dyDescent="55"/>
  <cols>
    <col min="1" max="1" width="42" customWidth="1"/>
    <col min="2" max="2" width="16" customWidth="1"/>
    <col min="3" max="4" width="20" customWidth="1"/>
    <col min="5" max="5" width="4" customWidth="1"/>
    <col min="6" max="6" width="22" customWidth="1"/>
    <col min="7" max="7" width="16" customWidth="1"/>
  </cols>
  <sheetData>
    <row r="1" spans="1:9" x14ac:dyDescent="0.25">
      <c r="A1" s="20" t="s">
        <v>132</v>
      </c>
      <c r="I1" s="2" t="s">
        <v>5</v>
      </c>
    </row>
    <row r="2" spans="1:9" x14ac:dyDescent="0.25">
      <c r="A2" s="21" t="s">
        <v>133</v>
      </c>
      <c r="I2" s="5" t="s">
        <v>11</v>
      </c>
    </row>
    <row r="3" spans="1:2" x14ac:dyDescent="0.25">
      <c r="A3" s="22" t="s">
        <v>134</v>
      </c>
      <c r="B3" s="23">
        <f>TODAY()</f>
      </c>
    </row>
    <row r="5" ht="28" customHeight="1" spans="1:7" x14ac:dyDescent="0.25">
      <c r="A5" s="8" t="s">
        <v>135</v>
      </c>
      <c r="B5" s="8" t="s">
        <v>136</v>
      </c>
      <c r="C5" s="8" t="s">
        <v>137</v>
      </c>
      <c r="D5" s="8" t="s">
        <v>138</v>
      </c>
      <c r="F5" s="8" t="s">
        <v>2</v>
      </c>
      <c r="G5" s="8" t="s">
        <v>136</v>
      </c>
    </row>
    <row r="6" spans="1:7" x14ac:dyDescent="0.25">
      <c r="A6" s="24" t="s">
        <v>139</v>
      </c>
      <c r="B6" s="25">
        <f>COUNTIFS('Poliçeler'!$F$2:$F$501,"&lt;"&amp;$B$3)</f>
      </c>
      <c r="C6" s="26">
        <f>SUMIFS('Poliçeler'!$G$2:$G$501,'Poliçeler'!$F$2:$F$501,"&lt;"&amp;$B$3)</f>
      </c>
      <c r="D6" s="26">
        <f>SUMIFS('Poliçeler'!$I$2:$I$501,'Poliçeler'!$F$2:$F$501,"&lt;"&amp;$B$3)</f>
      </c>
      <c r="F6" s="24" t="s">
        <v>8</v>
      </c>
      <c r="G6" s="25">
        <f>COUNTIF('Poliçeler'!$K$2:$K$501,F6)</f>
      </c>
    </row>
    <row r="7" spans="1:7" x14ac:dyDescent="0.25">
      <c r="A7" s="24" t="s">
        <v>140</v>
      </c>
      <c r="B7" s="25">
        <f>COUNTIFS('Poliçeler'!$F$2:$F$501,"&gt;="&amp;$B$3,'Poliçeler'!$F$2:$F$501,"&lt;="&amp;$B$3+30)</f>
      </c>
      <c r="C7" s="26">
        <f>SUMIFS('Poliçeler'!$G$2:$G$501,'Poliçeler'!$F$2:$F$501,"&gt;="&amp;$B$3,'Poliçeler'!$F$2:$F$501,"&lt;="&amp;$B$3+30)</f>
      </c>
      <c r="D7" s="26">
        <f>SUMIFS('Poliçeler'!$I$2:$I$501,'Poliçeler'!$F$2:$F$501,"&gt;="&amp;$B$3,'Poliçeler'!$F$2:$F$501,"&lt;="&amp;$B$3+30)</f>
      </c>
      <c r="F7" s="24" t="s">
        <v>14</v>
      </c>
      <c r="G7" s="25">
        <f>COUNTIF('Poliçeler'!$K$2:$K$501,F7)</f>
      </c>
    </row>
    <row r="8" spans="1:7" x14ac:dyDescent="0.25">
      <c r="A8" s="24" t="s">
        <v>141</v>
      </c>
      <c r="B8" s="25">
        <f>COUNTIFS('Poliçeler'!$F$2:$F$501,"&gt;"&amp;$B$3+30,'Poliçeler'!$F$2:$F$501,"&lt;="&amp;$B$3+60)</f>
      </c>
      <c r="C8" s="26">
        <f>SUMIFS('Poliçeler'!$G$2:$G$501,'Poliçeler'!$F$2:$F$501,"&gt;"&amp;$B$3+30,'Poliçeler'!$F$2:$F$501,"&lt;="&amp;$B$3+60)</f>
      </c>
      <c r="D8" s="26">
        <f>SUMIFS('Poliçeler'!$I$2:$I$501,'Poliçeler'!$F$2:$F$501,"&gt;"&amp;$B$3+30,'Poliçeler'!$F$2:$F$501,"&lt;="&amp;$B$3+60)</f>
      </c>
      <c r="F8" s="24" t="s">
        <v>19</v>
      </c>
      <c r="G8" s="25">
        <f>COUNTIF('Poliçeler'!$K$2:$K$501,F8)</f>
      </c>
    </row>
    <row r="9" spans="1:7" x14ac:dyDescent="0.25">
      <c r="A9" s="24" t="s">
        <v>142</v>
      </c>
      <c r="B9" s="25">
        <f>COUNTIFS('Poliçeler'!$F$2:$F$501,"&gt;="&amp;EOMONTH($B$3,-1)+1,'Poliçeler'!$F$2:$F$501,"&lt;="&amp;EOMONTH($B$3,0))</f>
      </c>
      <c r="C9" s="26">
        <f>SUMIFS('Poliçeler'!$G$2:$G$501,'Poliçeler'!$F$2:$F$501,"&gt;="&amp;EOMONTH($B$3,-1)+1,'Poliçeler'!$F$2:$F$501,"&lt;="&amp;EOMONTH($B$3,0))</f>
      </c>
      <c r="D9" s="26">
        <f>SUMIFS('Poliçeler'!$I$2:$I$501,'Poliçeler'!$F$2:$F$501,"&gt;="&amp;EOMONTH($B$3,-1)+1,'Poliçeler'!$F$2:$F$501,"&lt;="&amp;EOMONTH($B$3,0))</f>
      </c>
      <c r="F9" s="24" t="s">
        <v>24</v>
      </c>
      <c r="G9" s="25">
        <f>COUNTIF('Poliçeler'!$K$2:$K$501,F9)</f>
      </c>
    </row>
    <row r="10" spans="1:4" x14ac:dyDescent="0.25">
      <c r="A10" s="24" t="s">
        <v>143</v>
      </c>
      <c r="B10" s="25">
        <f>COUNTIFS('Poliçeler'!$F$2:$F$501,"&gt;="&amp;EOMONTH($B$3,0)+1,'Poliçeler'!$F$2:$F$501,"&lt;="&amp;EOMONTH($B$3,1))</f>
      </c>
      <c r="C10" s="26">
        <f>SUMIFS('Poliçeler'!$G$2:$G$501,'Poliçeler'!$F$2:$F$501,"&gt;="&amp;EOMONTH($B$3,0)+1,'Poliçeler'!$F$2:$F$501,"&lt;="&amp;EOMONTH($B$3,1))</f>
      </c>
      <c r="D10" s="26">
        <f>SUMIFS('Poliçeler'!$I$2:$I$501,'Poliçeler'!$F$2:$F$501,"&gt;="&amp;EOMONTH($B$3,0)+1,'Poliçeler'!$F$2:$F$501,"&lt;="&amp;EOMONTH($B$3,1))</f>
      </c>
    </row>
    <row r="12" spans="1:4" x14ac:dyDescent="0.25">
      <c r="A12" s="22" t="s">
        <v>144</v>
      </c>
      <c r="B12" s="14">
        <f>COUNT('Poliçeler'!$F$2:$F$501)</f>
      </c>
      <c r="C12" s="12">
        <f>SUM('Poliçeler'!$G$2:$G$501)</f>
      </c>
      <c r="D12" s="12">
        <f>SUM('Poliçeler'!$I$2:$I$501)</f>
      </c>
    </row>
    <row r="15" spans="1:1" x14ac:dyDescent="0.25">
      <c r="A15" s="22" t="s">
        <v>145</v>
      </c>
    </row>
    <row r="16" spans="1:1" x14ac:dyDescent="0.25">
      <c r="A16" s="4" t="s">
        <v>146</v>
      </c>
    </row>
    <row r="17" spans="1:1" x14ac:dyDescent="0.25">
      <c r="A17" s="4" t="s">
        <v>147</v>
      </c>
    </row>
    <row r="18" spans="1:1" x14ac:dyDescent="0.25">
      <c r="A18" s="4" t="s">
        <v>148</v>
      </c>
    </row>
    <row r="19" spans="1:1" x14ac:dyDescent="0.25">
      <c r="A19" s="4" t="s">
        <v>149</v>
      </c>
    </row>
  </sheetData>
  <hyperlinks>
    <hyperlink ref="I1" r:id="rId1" tooltip="https://acentekolay.com/araclar"/>
  </hyperlinks>
  <pageSetup orientation="portrait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9F6E"/>
    <pageSetUpPr fitToPage="1"/>
  </sheetPr>
  <dimension ref="A1:N73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11" width="13" customWidth="1"/>
    <col min="12" max="12" width="16" customWidth="1"/>
  </cols>
  <sheetData>
    <row r="1" spans="1:14" x14ac:dyDescent="0.25">
      <c r="A1" s="20" t="s">
        <v>150</v>
      </c>
      <c r="N1" s="2" t="s">
        <v>5</v>
      </c>
    </row>
    <row r="2" spans="1:14" x14ac:dyDescent="0.25">
      <c r="A2" s="21" t="s">
        <v>151</v>
      </c>
      <c r="N2" s="5" t="s">
        <v>11</v>
      </c>
    </row>
    <row r="3" spans="1:2" x14ac:dyDescent="0.25">
      <c r="A3" s="22" t="s">
        <v>152</v>
      </c>
      <c r="B3" s="27">
        <f>YEAR(TODAY())</f>
      </c>
    </row>
    <row r="5" ht="28" customHeight="1" spans="1:12" x14ac:dyDescent="0.25">
      <c r="A5" s="8" t="s">
        <v>1</v>
      </c>
      <c r="B5" s="8" t="s">
        <v>6</v>
      </c>
      <c r="C5" s="8" t="s">
        <v>12</v>
      </c>
      <c r="D5" s="8" t="s">
        <v>17</v>
      </c>
      <c r="E5" s="8" t="s">
        <v>22</v>
      </c>
      <c r="F5" s="8" t="s">
        <v>26</v>
      </c>
      <c r="G5" s="8" t="s">
        <v>29</v>
      </c>
      <c r="H5" s="8" t="s">
        <v>32</v>
      </c>
      <c r="I5" s="8" t="s">
        <v>35</v>
      </c>
      <c r="J5" s="8" t="s">
        <v>37</v>
      </c>
      <c r="K5" s="8" t="s">
        <v>39</v>
      </c>
      <c r="L5" s="8" t="s">
        <v>153</v>
      </c>
    </row>
    <row r="6" spans="1:12" x14ac:dyDescent="0.25">
      <c r="A6" s="24" t="s">
        <v>7</v>
      </c>
      <c r="B6" s="26">
        <f>SUMIFS('Poliçeler'!$I$2:$I$501,'Poliçeler'!$C$2:$C$501,$A6,'Poliçeler'!$D$2:$D$501,B$5)</f>
      </c>
      <c r="C6" s="26">
        <f>SUMIFS('Poliçeler'!$I$2:$I$501,'Poliçeler'!$C$2:$C$501,$A6,'Poliçeler'!$D$2:$D$501,C$5)</f>
      </c>
      <c r="D6" s="26">
        <f>SUMIFS('Poliçeler'!$I$2:$I$501,'Poliçeler'!$C$2:$C$501,$A6,'Poliçeler'!$D$2:$D$501,D$5)</f>
      </c>
      <c r="E6" s="26">
        <f>SUMIFS('Poliçeler'!$I$2:$I$501,'Poliçeler'!$C$2:$C$501,$A6,'Poliçeler'!$D$2:$D$501,E$5)</f>
      </c>
      <c r="F6" s="26">
        <f>SUMIFS('Poliçeler'!$I$2:$I$501,'Poliçeler'!$C$2:$C$501,$A6,'Poliçeler'!$D$2:$D$501,F$5)</f>
      </c>
      <c r="G6" s="26">
        <f>SUMIFS('Poliçeler'!$I$2:$I$501,'Poliçeler'!$C$2:$C$501,$A6,'Poliçeler'!$D$2:$D$501,G$5)</f>
      </c>
      <c r="H6" s="26">
        <f>SUMIFS('Poliçeler'!$I$2:$I$501,'Poliçeler'!$C$2:$C$501,$A6,'Poliçeler'!$D$2:$D$501,H$5)</f>
      </c>
      <c r="I6" s="26">
        <f>SUMIFS('Poliçeler'!$I$2:$I$501,'Poliçeler'!$C$2:$C$501,$A6,'Poliçeler'!$D$2:$D$501,I$5)</f>
      </c>
      <c r="J6" s="26">
        <f>SUMIFS('Poliçeler'!$I$2:$I$501,'Poliçeler'!$C$2:$C$501,$A6,'Poliçeler'!$D$2:$D$501,J$5)</f>
      </c>
      <c r="K6" s="26">
        <f>SUMIFS('Poliçeler'!$I$2:$I$501,'Poliçeler'!$C$2:$C$501,$A6,'Poliçeler'!$D$2:$D$501,K$5)</f>
      </c>
      <c r="L6" s="28">
        <f>SUM(B6:K6)</f>
      </c>
    </row>
    <row r="7" spans="1:12" x14ac:dyDescent="0.25">
      <c r="A7" s="24" t="s">
        <v>13</v>
      </c>
      <c r="B7" s="26">
        <f>SUMIFS('Poliçeler'!$I$2:$I$501,'Poliçeler'!$C$2:$C$501,$A7,'Poliçeler'!$D$2:$D$501,B$5)</f>
      </c>
      <c r="C7" s="26">
        <f>SUMIFS('Poliçeler'!$I$2:$I$501,'Poliçeler'!$C$2:$C$501,$A7,'Poliçeler'!$D$2:$D$501,C$5)</f>
      </c>
      <c r="D7" s="26">
        <f>SUMIFS('Poliçeler'!$I$2:$I$501,'Poliçeler'!$C$2:$C$501,$A7,'Poliçeler'!$D$2:$D$501,D$5)</f>
      </c>
      <c r="E7" s="26">
        <f>SUMIFS('Poliçeler'!$I$2:$I$501,'Poliçeler'!$C$2:$C$501,$A7,'Poliçeler'!$D$2:$D$501,E$5)</f>
      </c>
      <c r="F7" s="26">
        <f>SUMIFS('Poliçeler'!$I$2:$I$501,'Poliçeler'!$C$2:$C$501,$A7,'Poliçeler'!$D$2:$D$501,F$5)</f>
      </c>
      <c r="G7" s="26">
        <f>SUMIFS('Poliçeler'!$I$2:$I$501,'Poliçeler'!$C$2:$C$501,$A7,'Poliçeler'!$D$2:$D$501,G$5)</f>
      </c>
      <c r="H7" s="26">
        <f>SUMIFS('Poliçeler'!$I$2:$I$501,'Poliçeler'!$C$2:$C$501,$A7,'Poliçeler'!$D$2:$D$501,H$5)</f>
      </c>
      <c r="I7" s="26">
        <f>SUMIFS('Poliçeler'!$I$2:$I$501,'Poliçeler'!$C$2:$C$501,$A7,'Poliçeler'!$D$2:$D$501,I$5)</f>
      </c>
      <c r="J7" s="26">
        <f>SUMIFS('Poliçeler'!$I$2:$I$501,'Poliçeler'!$C$2:$C$501,$A7,'Poliçeler'!$D$2:$D$501,J$5)</f>
      </c>
      <c r="K7" s="26">
        <f>SUMIFS('Poliçeler'!$I$2:$I$501,'Poliçeler'!$C$2:$C$501,$A7,'Poliçeler'!$D$2:$D$501,K$5)</f>
      </c>
      <c r="L7" s="28">
        <f>SUM(B7:K7)</f>
      </c>
    </row>
    <row r="8" spans="1:12" x14ac:dyDescent="0.25">
      <c r="A8" s="24" t="s">
        <v>18</v>
      </c>
      <c r="B8" s="26">
        <f>SUMIFS('Poliçeler'!$I$2:$I$501,'Poliçeler'!$C$2:$C$501,$A8,'Poliçeler'!$D$2:$D$501,B$5)</f>
      </c>
      <c r="C8" s="26">
        <f>SUMIFS('Poliçeler'!$I$2:$I$501,'Poliçeler'!$C$2:$C$501,$A8,'Poliçeler'!$D$2:$D$501,C$5)</f>
      </c>
      <c r="D8" s="26">
        <f>SUMIFS('Poliçeler'!$I$2:$I$501,'Poliçeler'!$C$2:$C$501,$A8,'Poliçeler'!$D$2:$D$501,D$5)</f>
      </c>
      <c r="E8" s="26">
        <f>SUMIFS('Poliçeler'!$I$2:$I$501,'Poliçeler'!$C$2:$C$501,$A8,'Poliçeler'!$D$2:$D$501,E$5)</f>
      </c>
      <c r="F8" s="26">
        <f>SUMIFS('Poliçeler'!$I$2:$I$501,'Poliçeler'!$C$2:$C$501,$A8,'Poliçeler'!$D$2:$D$501,F$5)</f>
      </c>
      <c r="G8" s="26">
        <f>SUMIFS('Poliçeler'!$I$2:$I$501,'Poliçeler'!$C$2:$C$501,$A8,'Poliçeler'!$D$2:$D$501,G$5)</f>
      </c>
      <c r="H8" s="26">
        <f>SUMIFS('Poliçeler'!$I$2:$I$501,'Poliçeler'!$C$2:$C$501,$A8,'Poliçeler'!$D$2:$D$501,H$5)</f>
      </c>
      <c r="I8" s="26">
        <f>SUMIFS('Poliçeler'!$I$2:$I$501,'Poliçeler'!$C$2:$C$501,$A8,'Poliçeler'!$D$2:$D$501,I$5)</f>
      </c>
      <c r="J8" s="26">
        <f>SUMIFS('Poliçeler'!$I$2:$I$501,'Poliçeler'!$C$2:$C$501,$A8,'Poliçeler'!$D$2:$D$501,J$5)</f>
      </c>
      <c r="K8" s="26">
        <f>SUMIFS('Poliçeler'!$I$2:$I$501,'Poliçeler'!$C$2:$C$501,$A8,'Poliçeler'!$D$2:$D$501,K$5)</f>
      </c>
      <c r="L8" s="28">
        <f>SUM(B8:K8)</f>
      </c>
    </row>
    <row r="9" spans="1:12" x14ac:dyDescent="0.25">
      <c r="A9" s="24" t="s">
        <v>23</v>
      </c>
      <c r="B9" s="26">
        <f>SUMIFS('Poliçeler'!$I$2:$I$501,'Poliçeler'!$C$2:$C$501,$A9,'Poliçeler'!$D$2:$D$501,B$5)</f>
      </c>
      <c r="C9" s="26">
        <f>SUMIFS('Poliçeler'!$I$2:$I$501,'Poliçeler'!$C$2:$C$501,$A9,'Poliçeler'!$D$2:$D$501,C$5)</f>
      </c>
      <c r="D9" s="26">
        <f>SUMIFS('Poliçeler'!$I$2:$I$501,'Poliçeler'!$C$2:$C$501,$A9,'Poliçeler'!$D$2:$D$501,D$5)</f>
      </c>
      <c r="E9" s="26">
        <f>SUMIFS('Poliçeler'!$I$2:$I$501,'Poliçeler'!$C$2:$C$501,$A9,'Poliçeler'!$D$2:$D$501,E$5)</f>
      </c>
      <c r="F9" s="26">
        <f>SUMIFS('Poliçeler'!$I$2:$I$501,'Poliçeler'!$C$2:$C$501,$A9,'Poliçeler'!$D$2:$D$501,F$5)</f>
      </c>
      <c r="G9" s="26">
        <f>SUMIFS('Poliçeler'!$I$2:$I$501,'Poliçeler'!$C$2:$C$501,$A9,'Poliçeler'!$D$2:$D$501,G$5)</f>
      </c>
      <c r="H9" s="26">
        <f>SUMIFS('Poliçeler'!$I$2:$I$501,'Poliçeler'!$C$2:$C$501,$A9,'Poliçeler'!$D$2:$D$501,H$5)</f>
      </c>
      <c r="I9" s="26">
        <f>SUMIFS('Poliçeler'!$I$2:$I$501,'Poliçeler'!$C$2:$C$501,$A9,'Poliçeler'!$D$2:$D$501,I$5)</f>
      </c>
      <c r="J9" s="26">
        <f>SUMIFS('Poliçeler'!$I$2:$I$501,'Poliçeler'!$C$2:$C$501,$A9,'Poliçeler'!$D$2:$D$501,J$5)</f>
      </c>
      <c r="K9" s="26">
        <f>SUMIFS('Poliçeler'!$I$2:$I$501,'Poliçeler'!$C$2:$C$501,$A9,'Poliçeler'!$D$2:$D$501,K$5)</f>
      </c>
      <c r="L9" s="28">
        <f>SUM(B9:K9)</f>
      </c>
    </row>
    <row r="10" spans="1:12" x14ac:dyDescent="0.25">
      <c r="A10" s="24" t="s">
        <v>27</v>
      </c>
      <c r="B10" s="26">
        <f>SUMIFS('Poliçeler'!$I$2:$I$501,'Poliçeler'!$C$2:$C$501,$A10,'Poliçeler'!$D$2:$D$501,B$5)</f>
      </c>
      <c r="C10" s="26">
        <f>SUMIFS('Poliçeler'!$I$2:$I$501,'Poliçeler'!$C$2:$C$501,$A10,'Poliçeler'!$D$2:$D$501,C$5)</f>
      </c>
      <c r="D10" s="26">
        <f>SUMIFS('Poliçeler'!$I$2:$I$501,'Poliçeler'!$C$2:$C$501,$A10,'Poliçeler'!$D$2:$D$501,D$5)</f>
      </c>
      <c r="E10" s="26">
        <f>SUMIFS('Poliçeler'!$I$2:$I$501,'Poliçeler'!$C$2:$C$501,$A10,'Poliçeler'!$D$2:$D$501,E$5)</f>
      </c>
      <c r="F10" s="26">
        <f>SUMIFS('Poliçeler'!$I$2:$I$501,'Poliçeler'!$C$2:$C$501,$A10,'Poliçeler'!$D$2:$D$501,F$5)</f>
      </c>
      <c r="G10" s="26">
        <f>SUMIFS('Poliçeler'!$I$2:$I$501,'Poliçeler'!$C$2:$C$501,$A10,'Poliçeler'!$D$2:$D$501,G$5)</f>
      </c>
      <c r="H10" s="26">
        <f>SUMIFS('Poliçeler'!$I$2:$I$501,'Poliçeler'!$C$2:$C$501,$A10,'Poliçeler'!$D$2:$D$501,H$5)</f>
      </c>
      <c r="I10" s="26">
        <f>SUMIFS('Poliçeler'!$I$2:$I$501,'Poliçeler'!$C$2:$C$501,$A10,'Poliçeler'!$D$2:$D$501,I$5)</f>
      </c>
      <c r="J10" s="26">
        <f>SUMIFS('Poliçeler'!$I$2:$I$501,'Poliçeler'!$C$2:$C$501,$A10,'Poliçeler'!$D$2:$D$501,J$5)</f>
      </c>
      <c r="K10" s="26">
        <f>SUMIFS('Poliçeler'!$I$2:$I$501,'Poliçeler'!$C$2:$C$501,$A10,'Poliçeler'!$D$2:$D$501,K$5)</f>
      </c>
      <c r="L10" s="28">
        <f>SUM(B10:K10)</f>
      </c>
    </row>
    <row r="11" spans="1:12" x14ac:dyDescent="0.25">
      <c r="A11" s="24" t="s">
        <v>30</v>
      </c>
      <c r="B11" s="26">
        <f>SUMIFS('Poliçeler'!$I$2:$I$501,'Poliçeler'!$C$2:$C$501,$A11,'Poliçeler'!$D$2:$D$501,B$5)</f>
      </c>
      <c r="C11" s="26">
        <f>SUMIFS('Poliçeler'!$I$2:$I$501,'Poliçeler'!$C$2:$C$501,$A11,'Poliçeler'!$D$2:$D$501,C$5)</f>
      </c>
      <c r="D11" s="26">
        <f>SUMIFS('Poliçeler'!$I$2:$I$501,'Poliçeler'!$C$2:$C$501,$A11,'Poliçeler'!$D$2:$D$501,D$5)</f>
      </c>
      <c r="E11" s="26">
        <f>SUMIFS('Poliçeler'!$I$2:$I$501,'Poliçeler'!$C$2:$C$501,$A11,'Poliçeler'!$D$2:$D$501,E$5)</f>
      </c>
      <c r="F11" s="26">
        <f>SUMIFS('Poliçeler'!$I$2:$I$501,'Poliçeler'!$C$2:$C$501,$A11,'Poliçeler'!$D$2:$D$501,F$5)</f>
      </c>
      <c r="G11" s="26">
        <f>SUMIFS('Poliçeler'!$I$2:$I$501,'Poliçeler'!$C$2:$C$501,$A11,'Poliçeler'!$D$2:$D$501,G$5)</f>
      </c>
      <c r="H11" s="26">
        <f>SUMIFS('Poliçeler'!$I$2:$I$501,'Poliçeler'!$C$2:$C$501,$A11,'Poliçeler'!$D$2:$D$501,H$5)</f>
      </c>
      <c r="I11" s="26">
        <f>SUMIFS('Poliçeler'!$I$2:$I$501,'Poliçeler'!$C$2:$C$501,$A11,'Poliçeler'!$D$2:$D$501,I$5)</f>
      </c>
      <c r="J11" s="26">
        <f>SUMIFS('Poliçeler'!$I$2:$I$501,'Poliçeler'!$C$2:$C$501,$A11,'Poliçeler'!$D$2:$D$501,J$5)</f>
      </c>
      <c r="K11" s="26">
        <f>SUMIFS('Poliçeler'!$I$2:$I$501,'Poliçeler'!$C$2:$C$501,$A11,'Poliçeler'!$D$2:$D$501,K$5)</f>
      </c>
      <c r="L11" s="28">
        <f>SUM(B11:K11)</f>
      </c>
    </row>
    <row r="12" spans="1:12" x14ac:dyDescent="0.25">
      <c r="A12" s="24" t="s">
        <v>33</v>
      </c>
      <c r="B12" s="26">
        <f>SUMIFS('Poliçeler'!$I$2:$I$501,'Poliçeler'!$C$2:$C$501,$A12,'Poliçeler'!$D$2:$D$501,B$5)</f>
      </c>
      <c r="C12" s="26">
        <f>SUMIFS('Poliçeler'!$I$2:$I$501,'Poliçeler'!$C$2:$C$501,$A12,'Poliçeler'!$D$2:$D$501,C$5)</f>
      </c>
      <c r="D12" s="26">
        <f>SUMIFS('Poliçeler'!$I$2:$I$501,'Poliçeler'!$C$2:$C$501,$A12,'Poliçeler'!$D$2:$D$501,D$5)</f>
      </c>
      <c r="E12" s="26">
        <f>SUMIFS('Poliçeler'!$I$2:$I$501,'Poliçeler'!$C$2:$C$501,$A12,'Poliçeler'!$D$2:$D$501,E$5)</f>
      </c>
      <c r="F12" s="26">
        <f>SUMIFS('Poliçeler'!$I$2:$I$501,'Poliçeler'!$C$2:$C$501,$A12,'Poliçeler'!$D$2:$D$501,F$5)</f>
      </c>
      <c r="G12" s="26">
        <f>SUMIFS('Poliçeler'!$I$2:$I$501,'Poliçeler'!$C$2:$C$501,$A12,'Poliçeler'!$D$2:$D$501,G$5)</f>
      </c>
      <c r="H12" s="26">
        <f>SUMIFS('Poliçeler'!$I$2:$I$501,'Poliçeler'!$C$2:$C$501,$A12,'Poliçeler'!$D$2:$D$501,H$5)</f>
      </c>
      <c r="I12" s="26">
        <f>SUMIFS('Poliçeler'!$I$2:$I$501,'Poliçeler'!$C$2:$C$501,$A12,'Poliçeler'!$D$2:$D$501,I$5)</f>
      </c>
      <c r="J12" s="26">
        <f>SUMIFS('Poliçeler'!$I$2:$I$501,'Poliçeler'!$C$2:$C$501,$A12,'Poliçeler'!$D$2:$D$501,J$5)</f>
      </c>
      <c r="K12" s="26">
        <f>SUMIFS('Poliçeler'!$I$2:$I$501,'Poliçeler'!$C$2:$C$501,$A12,'Poliçeler'!$D$2:$D$501,K$5)</f>
      </c>
      <c r="L12" s="28">
        <f>SUM(B12:K12)</f>
      </c>
    </row>
    <row r="13" spans="1:12" x14ac:dyDescent="0.25">
      <c r="A13" s="24" t="s">
        <v>36</v>
      </c>
      <c r="B13" s="26">
        <f>SUMIFS('Poliçeler'!$I$2:$I$501,'Poliçeler'!$C$2:$C$501,$A13,'Poliçeler'!$D$2:$D$501,B$5)</f>
      </c>
      <c r="C13" s="26">
        <f>SUMIFS('Poliçeler'!$I$2:$I$501,'Poliçeler'!$C$2:$C$501,$A13,'Poliçeler'!$D$2:$D$501,C$5)</f>
      </c>
      <c r="D13" s="26">
        <f>SUMIFS('Poliçeler'!$I$2:$I$501,'Poliçeler'!$C$2:$C$501,$A13,'Poliçeler'!$D$2:$D$501,D$5)</f>
      </c>
      <c r="E13" s="26">
        <f>SUMIFS('Poliçeler'!$I$2:$I$501,'Poliçeler'!$C$2:$C$501,$A13,'Poliçeler'!$D$2:$D$501,E$5)</f>
      </c>
      <c r="F13" s="26">
        <f>SUMIFS('Poliçeler'!$I$2:$I$501,'Poliçeler'!$C$2:$C$501,$A13,'Poliçeler'!$D$2:$D$501,F$5)</f>
      </c>
      <c r="G13" s="26">
        <f>SUMIFS('Poliçeler'!$I$2:$I$501,'Poliçeler'!$C$2:$C$501,$A13,'Poliçeler'!$D$2:$D$501,G$5)</f>
      </c>
      <c r="H13" s="26">
        <f>SUMIFS('Poliçeler'!$I$2:$I$501,'Poliçeler'!$C$2:$C$501,$A13,'Poliçeler'!$D$2:$D$501,H$5)</f>
      </c>
      <c r="I13" s="26">
        <f>SUMIFS('Poliçeler'!$I$2:$I$501,'Poliçeler'!$C$2:$C$501,$A13,'Poliçeler'!$D$2:$D$501,I$5)</f>
      </c>
      <c r="J13" s="26">
        <f>SUMIFS('Poliçeler'!$I$2:$I$501,'Poliçeler'!$C$2:$C$501,$A13,'Poliçeler'!$D$2:$D$501,J$5)</f>
      </c>
      <c r="K13" s="26">
        <f>SUMIFS('Poliçeler'!$I$2:$I$501,'Poliçeler'!$C$2:$C$501,$A13,'Poliçeler'!$D$2:$D$501,K$5)</f>
      </c>
      <c r="L13" s="28">
        <f>SUM(B13:K13)</f>
      </c>
    </row>
    <row r="14" spans="1:12" x14ac:dyDescent="0.25">
      <c r="A14" s="24" t="s">
        <v>38</v>
      </c>
      <c r="B14" s="26">
        <f>SUMIFS('Poliçeler'!$I$2:$I$501,'Poliçeler'!$C$2:$C$501,$A14,'Poliçeler'!$D$2:$D$501,B$5)</f>
      </c>
      <c r="C14" s="26">
        <f>SUMIFS('Poliçeler'!$I$2:$I$501,'Poliçeler'!$C$2:$C$501,$A14,'Poliçeler'!$D$2:$D$501,C$5)</f>
      </c>
      <c r="D14" s="26">
        <f>SUMIFS('Poliçeler'!$I$2:$I$501,'Poliçeler'!$C$2:$C$501,$A14,'Poliçeler'!$D$2:$D$501,D$5)</f>
      </c>
      <c r="E14" s="26">
        <f>SUMIFS('Poliçeler'!$I$2:$I$501,'Poliçeler'!$C$2:$C$501,$A14,'Poliçeler'!$D$2:$D$501,E$5)</f>
      </c>
      <c r="F14" s="26">
        <f>SUMIFS('Poliçeler'!$I$2:$I$501,'Poliçeler'!$C$2:$C$501,$A14,'Poliçeler'!$D$2:$D$501,F$5)</f>
      </c>
      <c r="G14" s="26">
        <f>SUMIFS('Poliçeler'!$I$2:$I$501,'Poliçeler'!$C$2:$C$501,$A14,'Poliçeler'!$D$2:$D$501,G$5)</f>
      </c>
      <c r="H14" s="26">
        <f>SUMIFS('Poliçeler'!$I$2:$I$501,'Poliçeler'!$C$2:$C$501,$A14,'Poliçeler'!$D$2:$D$501,H$5)</f>
      </c>
      <c r="I14" s="26">
        <f>SUMIFS('Poliçeler'!$I$2:$I$501,'Poliçeler'!$C$2:$C$501,$A14,'Poliçeler'!$D$2:$D$501,I$5)</f>
      </c>
      <c r="J14" s="26">
        <f>SUMIFS('Poliçeler'!$I$2:$I$501,'Poliçeler'!$C$2:$C$501,$A14,'Poliçeler'!$D$2:$D$501,J$5)</f>
      </c>
      <c r="K14" s="26">
        <f>SUMIFS('Poliçeler'!$I$2:$I$501,'Poliçeler'!$C$2:$C$501,$A14,'Poliçeler'!$D$2:$D$501,K$5)</f>
      </c>
      <c r="L14" s="28">
        <f>SUM(B14:K14)</f>
      </c>
    </row>
    <row r="15" spans="1:12" x14ac:dyDescent="0.25">
      <c r="A15" s="24" t="s">
        <v>40</v>
      </c>
      <c r="B15" s="26">
        <f>SUMIFS('Poliçeler'!$I$2:$I$501,'Poliçeler'!$C$2:$C$501,$A15,'Poliçeler'!$D$2:$D$501,B$5)</f>
      </c>
      <c r="C15" s="26">
        <f>SUMIFS('Poliçeler'!$I$2:$I$501,'Poliçeler'!$C$2:$C$501,$A15,'Poliçeler'!$D$2:$D$501,C$5)</f>
      </c>
      <c r="D15" s="26">
        <f>SUMIFS('Poliçeler'!$I$2:$I$501,'Poliçeler'!$C$2:$C$501,$A15,'Poliçeler'!$D$2:$D$501,D$5)</f>
      </c>
      <c r="E15" s="26">
        <f>SUMIFS('Poliçeler'!$I$2:$I$501,'Poliçeler'!$C$2:$C$501,$A15,'Poliçeler'!$D$2:$D$501,E$5)</f>
      </c>
      <c r="F15" s="26">
        <f>SUMIFS('Poliçeler'!$I$2:$I$501,'Poliçeler'!$C$2:$C$501,$A15,'Poliçeler'!$D$2:$D$501,F$5)</f>
      </c>
      <c r="G15" s="26">
        <f>SUMIFS('Poliçeler'!$I$2:$I$501,'Poliçeler'!$C$2:$C$501,$A15,'Poliçeler'!$D$2:$D$501,G$5)</f>
      </c>
      <c r="H15" s="26">
        <f>SUMIFS('Poliçeler'!$I$2:$I$501,'Poliçeler'!$C$2:$C$501,$A15,'Poliçeler'!$D$2:$D$501,H$5)</f>
      </c>
      <c r="I15" s="26">
        <f>SUMIFS('Poliçeler'!$I$2:$I$501,'Poliçeler'!$C$2:$C$501,$A15,'Poliçeler'!$D$2:$D$501,I$5)</f>
      </c>
      <c r="J15" s="26">
        <f>SUMIFS('Poliçeler'!$I$2:$I$501,'Poliçeler'!$C$2:$C$501,$A15,'Poliçeler'!$D$2:$D$501,J$5)</f>
      </c>
      <c r="K15" s="26">
        <f>SUMIFS('Poliçeler'!$I$2:$I$501,'Poliçeler'!$C$2:$C$501,$A15,'Poliçeler'!$D$2:$D$501,K$5)</f>
      </c>
      <c r="L15" s="28">
        <f>SUM(B15:K15)</f>
      </c>
    </row>
    <row r="16" spans="1:12" x14ac:dyDescent="0.25">
      <c r="A16" s="24" t="s">
        <v>41</v>
      </c>
      <c r="B16" s="26">
        <f>SUMIFS('Poliçeler'!$I$2:$I$501,'Poliçeler'!$C$2:$C$501,$A16,'Poliçeler'!$D$2:$D$501,B$5)</f>
      </c>
      <c r="C16" s="26">
        <f>SUMIFS('Poliçeler'!$I$2:$I$501,'Poliçeler'!$C$2:$C$501,$A16,'Poliçeler'!$D$2:$D$501,C$5)</f>
      </c>
      <c r="D16" s="26">
        <f>SUMIFS('Poliçeler'!$I$2:$I$501,'Poliçeler'!$C$2:$C$501,$A16,'Poliçeler'!$D$2:$D$501,D$5)</f>
      </c>
      <c r="E16" s="26">
        <f>SUMIFS('Poliçeler'!$I$2:$I$501,'Poliçeler'!$C$2:$C$501,$A16,'Poliçeler'!$D$2:$D$501,E$5)</f>
      </c>
      <c r="F16" s="26">
        <f>SUMIFS('Poliçeler'!$I$2:$I$501,'Poliçeler'!$C$2:$C$501,$A16,'Poliçeler'!$D$2:$D$501,F$5)</f>
      </c>
      <c r="G16" s="26">
        <f>SUMIFS('Poliçeler'!$I$2:$I$501,'Poliçeler'!$C$2:$C$501,$A16,'Poliçeler'!$D$2:$D$501,G$5)</f>
      </c>
      <c r="H16" s="26">
        <f>SUMIFS('Poliçeler'!$I$2:$I$501,'Poliçeler'!$C$2:$C$501,$A16,'Poliçeler'!$D$2:$D$501,H$5)</f>
      </c>
      <c r="I16" s="26">
        <f>SUMIFS('Poliçeler'!$I$2:$I$501,'Poliçeler'!$C$2:$C$501,$A16,'Poliçeler'!$D$2:$D$501,I$5)</f>
      </c>
      <c r="J16" s="26">
        <f>SUMIFS('Poliçeler'!$I$2:$I$501,'Poliçeler'!$C$2:$C$501,$A16,'Poliçeler'!$D$2:$D$501,J$5)</f>
      </c>
      <c r="K16" s="26">
        <f>SUMIFS('Poliçeler'!$I$2:$I$501,'Poliçeler'!$C$2:$C$501,$A16,'Poliçeler'!$D$2:$D$501,K$5)</f>
      </c>
      <c r="L16" s="28">
        <f>SUM(B16:K16)</f>
      </c>
    </row>
    <row r="17" spans="1:12" x14ac:dyDescent="0.25">
      <c r="A17" s="24" t="s">
        <v>42</v>
      </c>
      <c r="B17" s="26">
        <f>SUMIFS('Poliçeler'!$I$2:$I$501,'Poliçeler'!$C$2:$C$501,$A17,'Poliçeler'!$D$2:$D$501,B$5)</f>
      </c>
      <c r="C17" s="26">
        <f>SUMIFS('Poliçeler'!$I$2:$I$501,'Poliçeler'!$C$2:$C$501,$A17,'Poliçeler'!$D$2:$D$501,C$5)</f>
      </c>
      <c r="D17" s="26">
        <f>SUMIFS('Poliçeler'!$I$2:$I$501,'Poliçeler'!$C$2:$C$501,$A17,'Poliçeler'!$D$2:$D$501,D$5)</f>
      </c>
      <c r="E17" s="26">
        <f>SUMIFS('Poliçeler'!$I$2:$I$501,'Poliçeler'!$C$2:$C$501,$A17,'Poliçeler'!$D$2:$D$501,E$5)</f>
      </c>
      <c r="F17" s="26">
        <f>SUMIFS('Poliçeler'!$I$2:$I$501,'Poliçeler'!$C$2:$C$501,$A17,'Poliçeler'!$D$2:$D$501,F$5)</f>
      </c>
      <c r="G17" s="26">
        <f>SUMIFS('Poliçeler'!$I$2:$I$501,'Poliçeler'!$C$2:$C$501,$A17,'Poliçeler'!$D$2:$D$501,G$5)</f>
      </c>
      <c r="H17" s="26">
        <f>SUMIFS('Poliçeler'!$I$2:$I$501,'Poliçeler'!$C$2:$C$501,$A17,'Poliçeler'!$D$2:$D$501,H$5)</f>
      </c>
      <c r="I17" s="26">
        <f>SUMIFS('Poliçeler'!$I$2:$I$501,'Poliçeler'!$C$2:$C$501,$A17,'Poliçeler'!$D$2:$D$501,I$5)</f>
      </c>
      <c r="J17" s="26">
        <f>SUMIFS('Poliçeler'!$I$2:$I$501,'Poliçeler'!$C$2:$C$501,$A17,'Poliçeler'!$D$2:$D$501,J$5)</f>
      </c>
      <c r="K17" s="26">
        <f>SUMIFS('Poliçeler'!$I$2:$I$501,'Poliçeler'!$C$2:$C$501,$A17,'Poliçeler'!$D$2:$D$501,K$5)</f>
      </c>
      <c r="L17" s="28">
        <f>SUM(B17:K17)</f>
      </c>
    </row>
    <row r="18" spans="1:12" x14ac:dyDescent="0.25">
      <c r="A18" s="24" t="s">
        <v>43</v>
      </c>
      <c r="B18" s="26">
        <f>SUMIFS('Poliçeler'!$I$2:$I$501,'Poliçeler'!$C$2:$C$501,$A18,'Poliçeler'!$D$2:$D$501,B$5)</f>
      </c>
      <c r="C18" s="26">
        <f>SUMIFS('Poliçeler'!$I$2:$I$501,'Poliçeler'!$C$2:$C$501,$A18,'Poliçeler'!$D$2:$D$501,C$5)</f>
      </c>
      <c r="D18" s="26">
        <f>SUMIFS('Poliçeler'!$I$2:$I$501,'Poliçeler'!$C$2:$C$501,$A18,'Poliçeler'!$D$2:$D$501,D$5)</f>
      </c>
      <c r="E18" s="26">
        <f>SUMIFS('Poliçeler'!$I$2:$I$501,'Poliçeler'!$C$2:$C$501,$A18,'Poliçeler'!$D$2:$D$501,E$5)</f>
      </c>
      <c r="F18" s="26">
        <f>SUMIFS('Poliçeler'!$I$2:$I$501,'Poliçeler'!$C$2:$C$501,$A18,'Poliçeler'!$D$2:$D$501,F$5)</f>
      </c>
      <c r="G18" s="26">
        <f>SUMIFS('Poliçeler'!$I$2:$I$501,'Poliçeler'!$C$2:$C$501,$A18,'Poliçeler'!$D$2:$D$501,G$5)</f>
      </c>
      <c r="H18" s="26">
        <f>SUMIFS('Poliçeler'!$I$2:$I$501,'Poliçeler'!$C$2:$C$501,$A18,'Poliçeler'!$D$2:$D$501,H$5)</f>
      </c>
      <c r="I18" s="26">
        <f>SUMIFS('Poliçeler'!$I$2:$I$501,'Poliçeler'!$C$2:$C$501,$A18,'Poliçeler'!$D$2:$D$501,I$5)</f>
      </c>
      <c r="J18" s="26">
        <f>SUMIFS('Poliçeler'!$I$2:$I$501,'Poliçeler'!$C$2:$C$501,$A18,'Poliçeler'!$D$2:$D$501,J$5)</f>
      </c>
      <c r="K18" s="26">
        <f>SUMIFS('Poliçeler'!$I$2:$I$501,'Poliçeler'!$C$2:$C$501,$A18,'Poliçeler'!$D$2:$D$501,K$5)</f>
      </c>
      <c r="L18" s="28">
        <f>SUM(B18:K18)</f>
      </c>
    </row>
    <row r="19" spans="1:12" x14ac:dyDescent="0.25">
      <c r="A19" s="24" t="s">
        <v>44</v>
      </c>
      <c r="B19" s="26">
        <f>SUMIFS('Poliçeler'!$I$2:$I$501,'Poliçeler'!$C$2:$C$501,$A19,'Poliçeler'!$D$2:$D$501,B$5)</f>
      </c>
      <c r="C19" s="26">
        <f>SUMIFS('Poliçeler'!$I$2:$I$501,'Poliçeler'!$C$2:$C$501,$A19,'Poliçeler'!$D$2:$D$501,C$5)</f>
      </c>
      <c r="D19" s="26">
        <f>SUMIFS('Poliçeler'!$I$2:$I$501,'Poliçeler'!$C$2:$C$501,$A19,'Poliçeler'!$D$2:$D$501,D$5)</f>
      </c>
      <c r="E19" s="26">
        <f>SUMIFS('Poliçeler'!$I$2:$I$501,'Poliçeler'!$C$2:$C$501,$A19,'Poliçeler'!$D$2:$D$501,E$5)</f>
      </c>
      <c r="F19" s="26">
        <f>SUMIFS('Poliçeler'!$I$2:$I$501,'Poliçeler'!$C$2:$C$501,$A19,'Poliçeler'!$D$2:$D$501,F$5)</f>
      </c>
      <c r="G19" s="26">
        <f>SUMIFS('Poliçeler'!$I$2:$I$501,'Poliçeler'!$C$2:$C$501,$A19,'Poliçeler'!$D$2:$D$501,G$5)</f>
      </c>
      <c r="H19" s="26">
        <f>SUMIFS('Poliçeler'!$I$2:$I$501,'Poliçeler'!$C$2:$C$501,$A19,'Poliçeler'!$D$2:$D$501,H$5)</f>
      </c>
      <c r="I19" s="26">
        <f>SUMIFS('Poliçeler'!$I$2:$I$501,'Poliçeler'!$C$2:$C$501,$A19,'Poliçeler'!$D$2:$D$501,I$5)</f>
      </c>
      <c r="J19" s="26">
        <f>SUMIFS('Poliçeler'!$I$2:$I$501,'Poliçeler'!$C$2:$C$501,$A19,'Poliçeler'!$D$2:$D$501,J$5)</f>
      </c>
      <c r="K19" s="26">
        <f>SUMIFS('Poliçeler'!$I$2:$I$501,'Poliçeler'!$C$2:$C$501,$A19,'Poliçeler'!$D$2:$D$501,K$5)</f>
      </c>
      <c r="L19" s="28">
        <f>SUM(B19:K19)</f>
      </c>
    </row>
    <row r="20" spans="1:12" x14ac:dyDescent="0.25">
      <c r="A20" s="24" t="s">
        <v>45</v>
      </c>
      <c r="B20" s="26">
        <f>SUMIFS('Poliçeler'!$I$2:$I$501,'Poliçeler'!$C$2:$C$501,$A20,'Poliçeler'!$D$2:$D$501,B$5)</f>
      </c>
      <c r="C20" s="26">
        <f>SUMIFS('Poliçeler'!$I$2:$I$501,'Poliçeler'!$C$2:$C$501,$A20,'Poliçeler'!$D$2:$D$501,C$5)</f>
      </c>
      <c r="D20" s="26">
        <f>SUMIFS('Poliçeler'!$I$2:$I$501,'Poliçeler'!$C$2:$C$501,$A20,'Poliçeler'!$D$2:$D$501,D$5)</f>
      </c>
      <c r="E20" s="26">
        <f>SUMIFS('Poliçeler'!$I$2:$I$501,'Poliçeler'!$C$2:$C$501,$A20,'Poliçeler'!$D$2:$D$501,E$5)</f>
      </c>
      <c r="F20" s="26">
        <f>SUMIFS('Poliçeler'!$I$2:$I$501,'Poliçeler'!$C$2:$C$501,$A20,'Poliçeler'!$D$2:$D$501,F$5)</f>
      </c>
      <c r="G20" s="26">
        <f>SUMIFS('Poliçeler'!$I$2:$I$501,'Poliçeler'!$C$2:$C$501,$A20,'Poliçeler'!$D$2:$D$501,G$5)</f>
      </c>
      <c r="H20" s="26">
        <f>SUMIFS('Poliçeler'!$I$2:$I$501,'Poliçeler'!$C$2:$C$501,$A20,'Poliçeler'!$D$2:$D$501,H$5)</f>
      </c>
      <c r="I20" s="26">
        <f>SUMIFS('Poliçeler'!$I$2:$I$501,'Poliçeler'!$C$2:$C$501,$A20,'Poliçeler'!$D$2:$D$501,I$5)</f>
      </c>
      <c r="J20" s="26">
        <f>SUMIFS('Poliçeler'!$I$2:$I$501,'Poliçeler'!$C$2:$C$501,$A20,'Poliçeler'!$D$2:$D$501,J$5)</f>
      </c>
      <c r="K20" s="26">
        <f>SUMIFS('Poliçeler'!$I$2:$I$501,'Poliçeler'!$C$2:$C$501,$A20,'Poliçeler'!$D$2:$D$501,K$5)</f>
      </c>
      <c r="L20" s="28">
        <f>SUM(B20:K20)</f>
      </c>
    </row>
    <row r="21" spans="1:12" x14ac:dyDescent="0.25">
      <c r="A21" s="24" t="s">
        <v>46</v>
      </c>
      <c r="B21" s="26">
        <f>SUMIFS('Poliçeler'!$I$2:$I$501,'Poliçeler'!$C$2:$C$501,$A21,'Poliçeler'!$D$2:$D$501,B$5)</f>
      </c>
      <c r="C21" s="26">
        <f>SUMIFS('Poliçeler'!$I$2:$I$501,'Poliçeler'!$C$2:$C$501,$A21,'Poliçeler'!$D$2:$D$501,C$5)</f>
      </c>
      <c r="D21" s="26">
        <f>SUMIFS('Poliçeler'!$I$2:$I$501,'Poliçeler'!$C$2:$C$501,$A21,'Poliçeler'!$D$2:$D$501,D$5)</f>
      </c>
      <c r="E21" s="26">
        <f>SUMIFS('Poliçeler'!$I$2:$I$501,'Poliçeler'!$C$2:$C$501,$A21,'Poliçeler'!$D$2:$D$501,E$5)</f>
      </c>
      <c r="F21" s="26">
        <f>SUMIFS('Poliçeler'!$I$2:$I$501,'Poliçeler'!$C$2:$C$501,$A21,'Poliçeler'!$D$2:$D$501,F$5)</f>
      </c>
      <c r="G21" s="26">
        <f>SUMIFS('Poliçeler'!$I$2:$I$501,'Poliçeler'!$C$2:$C$501,$A21,'Poliçeler'!$D$2:$D$501,G$5)</f>
      </c>
      <c r="H21" s="26">
        <f>SUMIFS('Poliçeler'!$I$2:$I$501,'Poliçeler'!$C$2:$C$501,$A21,'Poliçeler'!$D$2:$D$501,H$5)</f>
      </c>
      <c r="I21" s="26">
        <f>SUMIFS('Poliçeler'!$I$2:$I$501,'Poliçeler'!$C$2:$C$501,$A21,'Poliçeler'!$D$2:$D$501,I$5)</f>
      </c>
      <c r="J21" s="26">
        <f>SUMIFS('Poliçeler'!$I$2:$I$501,'Poliçeler'!$C$2:$C$501,$A21,'Poliçeler'!$D$2:$D$501,J$5)</f>
      </c>
      <c r="K21" s="26">
        <f>SUMIFS('Poliçeler'!$I$2:$I$501,'Poliçeler'!$C$2:$C$501,$A21,'Poliçeler'!$D$2:$D$501,K$5)</f>
      </c>
      <c r="L21" s="28">
        <f>SUM(B21:K21)</f>
      </c>
    </row>
    <row r="22" spans="1:12" x14ac:dyDescent="0.25">
      <c r="A22" s="24" t="s">
        <v>47</v>
      </c>
      <c r="B22" s="26">
        <f>SUMIFS('Poliçeler'!$I$2:$I$501,'Poliçeler'!$C$2:$C$501,$A22,'Poliçeler'!$D$2:$D$501,B$5)</f>
      </c>
      <c r="C22" s="26">
        <f>SUMIFS('Poliçeler'!$I$2:$I$501,'Poliçeler'!$C$2:$C$501,$A22,'Poliçeler'!$D$2:$D$501,C$5)</f>
      </c>
      <c r="D22" s="26">
        <f>SUMIFS('Poliçeler'!$I$2:$I$501,'Poliçeler'!$C$2:$C$501,$A22,'Poliçeler'!$D$2:$D$501,D$5)</f>
      </c>
      <c r="E22" s="26">
        <f>SUMIFS('Poliçeler'!$I$2:$I$501,'Poliçeler'!$C$2:$C$501,$A22,'Poliçeler'!$D$2:$D$501,E$5)</f>
      </c>
      <c r="F22" s="26">
        <f>SUMIFS('Poliçeler'!$I$2:$I$501,'Poliçeler'!$C$2:$C$501,$A22,'Poliçeler'!$D$2:$D$501,F$5)</f>
      </c>
      <c r="G22" s="26">
        <f>SUMIFS('Poliçeler'!$I$2:$I$501,'Poliçeler'!$C$2:$C$501,$A22,'Poliçeler'!$D$2:$D$501,G$5)</f>
      </c>
      <c r="H22" s="26">
        <f>SUMIFS('Poliçeler'!$I$2:$I$501,'Poliçeler'!$C$2:$C$501,$A22,'Poliçeler'!$D$2:$D$501,H$5)</f>
      </c>
      <c r="I22" s="26">
        <f>SUMIFS('Poliçeler'!$I$2:$I$501,'Poliçeler'!$C$2:$C$501,$A22,'Poliçeler'!$D$2:$D$501,I$5)</f>
      </c>
      <c r="J22" s="26">
        <f>SUMIFS('Poliçeler'!$I$2:$I$501,'Poliçeler'!$C$2:$C$501,$A22,'Poliçeler'!$D$2:$D$501,J$5)</f>
      </c>
      <c r="K22" s="26">
        <f>SUMIFS('Poliçeler'!$I$2:$I$501,'Poliçeler'!$C$2:$C$501,$A22,'Poliçeler'!$D$2:$D$501,K$5)</f>
      </c>
      <c r="L22" s="28">
        <f>SUM(B22:K22)</f>
      </c>
    </row>
    <row r="23" spans="1:12" x14ac:dyDescent="0.25">
      <c r="A23" s="24" t="s">
        <v>48</v>
      </c>
      <c r="B23" s="26">
        <f>SUMIFS('Poliçeler'!$I$2:$I$501,'Poliçeler'!$C$2:$C$501,$A23,'Poliçeler'!$D$2:$D$501,B$5)</f>
      </c>
      <c r="C23" s="26">
        <f>SUMIFS('Poliçeler'!$I$2:$I$501,'Poliçeler'!$C$2:$C$501,$A23,'Poliçeler'!$D$2:$D$501,C$5)</f>
      </c>
      <c r="D23" s="26">
        <f>SUMIFS('Poliçeler'!$I$2:$I$501,'Poliçeler'!$C$2:$C$501,$A23,'Poliçeler'!$D$2:$D$501,D$5)</f>
      </c>
      <c r="E23" s="26">
        <f>SUMIFS('Poliçeler'!$I$2:$I$501,'Poliçeler'!$C$2:$C$501,$A23,'Poliçeler'!$D$2:$D$501,E$5)</f>
      </c>
      <c r="F23" s="26">
        <f>SUMIFS('Poliçeler'!$I$2:$I$501,'Poliçeler'!$C$2:$C$501,$A23,'Poliçeler'!$D$2:$D$501,F$5)</f>
      </c>
      <c r="G23" s="26">
        <f>SUMIFS('Poliçeler'!$I$2:$I$501,'Poliçeler'!$C$2:$C$501,$A23,'Poliçeler'!$D$2:$D$501,G$5)</f>
      </c>
      <c r="H23" s="26">
        <f>SUMIFS('Poliçeler'!$I$2:$I$501,'Poliçeler'!$C$2:$C$501,$A23,'Poliçeler'!$D$2:$D$501,H$5)</f>
      </c>
      <c r="I23" s="26">
        <f>SUMIFS('Poliçeler'!$I$2:$I$501,'Poliçeler'!$C$2:$C$501,$A23,'Poliçeler'!$D$2:$D$501,I$5)</f>
      </c>
      <c r="J23" s="26">
        <f>SUMIFS('Poliçeler'!$I$2:$I$501,'Poliçeler'!$C$2:$C$501,$A23,'Poliçeler'!$D$2:$D$501,J$5)</f>
      </c>
      <c r="K23" s="26">
        <f>SUMIFS('Poliçeler'!$I$2:$I$501,'Poliçeler'!$C$2:$C$501,$A23,'Poliçeler'!$D$2:$D$501,K$5)</f>
      </c>
      <c r="L23" s="28">
        <f>SUM(B23:K23)</f>
      </c>
    </row>
    <row r="24" spans="1:12" x14ac:dyDescent="0.25">
      <c r="A24" s="24" t="s">
        <v>49</v>
      </c>
      <c r="B24" s="26">
        <f>SUMIFS('Poliçeler'!$I$2:$I$501,'Poliçeler'!$C$2:$C$501,$A24,'Poliçeler'!$D$2:$D$501,B$5)</f>
      </c>
      <c r="C24" s="26">
        <f>SUMIFS('Poliçeler'!$I$2:$I$501,'Poliçeler'!$C$2:$C$501,$A24,'Poliçeler'!$D$2:$D$501,C$5)</f>
      </c>
      <c r="D24" s="26">
        <f>SUMIFS('Poliçeler'!$I$2:$I$501,'Poliçeler'!$C$2:$C$501,$A24,'Poliçeler'!$D$2:$D$501,D$5)</f>
      </c>
      <c r="E24" s="26">
        <f>SUMIFS('Poliçeler'!$I$2:$I$501,'Poliçeler'!$C$2:$C$501,$A24,'Poliçeler'!$D$2:$D$501,E$5)</f>
      </c>
      <c r="F24" s="26">
        <f>SUMIFS('Poliçeler'!$I$2:$I$501,'Poliçeler'!$C$2:$C$501,$A24,'Poliçeler'!$D$2:$D$501,F$5)</f>
      </c>
      <c r="G24" s="26">
        <f>SUMIFS('Poliçeler'!$I$2:$I$501,'Poliçeler'!$C$2:$C$501,$A24,'Poliçeler'!$D$2:$D$501,G$5)</f>
      </c>
      <c r="H24" s="26">
        <f>SUMIFS('Poliçeler'!$I$2:$I$501,'Poliçeler'!$C$2:$C$501,$A24,'Poliçeler'!$D$2:$D$501,H$5)</f>
      </c>
      <c r="I24" s="26">
        <f>SUMIFS('Poliçeler'!$I$2:$I$501,'Poliçeler'!$C$2:$C$501,$A24,'Poliçeler'!$D$2:$D$501,I$5)</f>
      </c>
      <c r="J24" s="26">
        <f>SUMIFS('Poliçeler'!$I$2:$I$501,'Poliçeler'!$C$2:$C$501,$A24,'Poliçeler'!$D$2:$D$501,J$5)</f>
      </c>
      <c r="K24" s="26">
        <f>SUMIFS('Poliçeler'!$I$2:$I$501,'Poliçeler'!$C$2:$C$501,$A24,'Poliçeler'!$D$2:$D$501,K$5)</f>
      </c>
      <c r="L24" s="28">
        <f>SUM(B24:K24)</f>
      </c>
    </row>
    <row r="25" spans="1:12" x14ac:dyDescent="0.25">
      <c r="A25" s="24" t="s">
        <v>50</v>
      </c>
      <c r="B25" s="26">
        <f>SUMIFS('Poliçeler'!$I$2:$I$501,'Poliçeler'!$C$2:$C$501,$A25,'Poliçeler'!$D$2:$D$501,B$5)</f>
      </c>
      <c r="C25" s="26">
        <f>SUMIFS('Poliçeler'!$I$2:$I$501,'Poliçeler'!$C$2:$C$501,$A25,'Poliçeler'!$D$2:$D$501,C$5)</f>
      </c>
      <c r="D25" s="26">
        <f>SUMIFS('Poliçeler'!$I$2:$I$501,'Poliçeler'!$C$2:$C$501,$A25,'Poliçeler'!$D$2:$D$501,D$5)</f>
      </c>
      <c r="E25" s="26">
        <f>SUMIFS('Poliçeler'!$I$2:$I$501,'Poliçeler'!$C$2:$C$501,$A25,'Poliçeler'!$D$2:$D$501,E$5)</f>
      </c>
      <c r="F25" s="26">
        <f>SUMIFS('Poliçeler'!$I$2:$I$501,'Poliçeler'!$C$2:$C$501,$A25,'Poliçeler'!$D$2:$D$501,F$5)</f>
      </c>
      <c r="G25" s="26">
        <f>SUMIFS('Poliçeler'!$I$2:$I$501,'Poliçeler'!$C$2:$C$501,$A25,'Poliçeler'!$D$2:$D$501,G$5)</f>
      </c>
      <c r="H25" s="26">
        <f>SUMIFS('Poliçeler'!$I$2:$I$501,'Poliçeler'!$C$2:$C$501,$A25,'Poliçeler'!$D$2:$D$501,H$5)</f>
      </c>
      <c r="I25" s="26">
        <f>SUMIFS('Poliçeler'!$I$2:$I$501,'Poliçeler'!$C$2:$C$501,$A25,'Poliçeler'!$D$2:$D$501,I$5)</f>
      </c>
      <c r="J25" s="26">
        <f>SUMIFS('Poliçeler'!$I$2:$I$501,'Poliçeler'!$C$2:$C$501,$A25,'Poliçeler'!$D$2:$D$501,J$5)</f>
      </c>
      <c r="K25" s="26">
        <f>SUMIFS('Poliçeler'!$I$2:$I$501,'Poliçeler'!$C$2:$C$501,$A25,'Poliçeler'!$D$2:$D$501,K$5)</f>
      </c>
      <c r="L25" s="28">
        <f>SUM(B25:K25)</f>
      </c>
    </row>
    <row r="26" spans="1:12" x14ac:dyDescent="0.25">
      <c r="A26" s="24" t="s">
        <v>51</v>
      </c>
      <c r="B26" s="26">
        <f>SUMIFS('Poliçeler'!$I$2:$I$501,'Poliçeler'!$C$2:$C$501,$A26,'Poliçeler'!$D$2:$D$501,B$5)</f>
      </c>
      <c r="C26" s="26">
        <f>SUMIFS('Poliçeler'!$I$2:$I$501,'Poliçeler'!$C$2:$C$501,$A26,'Poliçeler'!$D$2:$D$501,C$5)</f>
      </c>
      <c r="D26" s="26">
        <f>SUMIFS('Poliçeler'!$I$2:$I$501,'Poliçeler'!$C$2:$C$501,$A26,'Poliçeler'!$D$2:$D$501,D$5)</f>
      </c>
      <c r="E26" s="26">
        <f>SUMIFS('Poliçeler'!$I$2:$I$501,'Poliçeler'!$C$2:$C$501,$A26,'Poliçeler'!$D$2:$D$501,E$5)</f>
      </c>
      <c r="F26" s="26">
        <f>SUMIFS('Poliçeler'!$I$2:$I$501,'Poliçeler'!$C$2:$C$501,$A26,'Poliçeler'!$D$2:$D$501,F$5)</f>
      </c>
      <c r="G26" s="26">
        <f>SUMIFS('Poliçeler'!$I$2:$I$501,'Poliçeler'!$C$2:$C$501,$A26,'Poliçeler'!$D$2:$D$501,G$5)</f>
      </c>
      <c r="H26" s="26">
        <f>SUMIFS('Poliçeler'!$I$2:$I$501,'Poliçeler'!$C$2:$C$501,$A26,'Poliçeler'!$D$2:$D$501,H$5)</f>
      </c>
      <c r="I26" s="26">
        <f>SUMIFS('Poliçeler'!$I$2:$I$501,'Poliçeler'!$C$2:$C$501,$A26,'Poliçeler'!$D$2:$D$501,I$5)</f>
      </c>
      <c r="J26" s="26">
        <f>SUMIFS('Poliçeler'!$I$2:$I$501,'Poliçeler'!$C$2:$C$501,$A26,'Poliçeler'!$D$2:$D$501,J$5)</f>
      </c>
      <c r="K26" s="26">
        <f>SUMIFS('Poliçeler'!$I$2:$I$501,'Poliçeler'!$C$2:$C$501,$A26,'Poliçeler'!$D$2:$D$501,K$5)</f>
      </c>
      <c r="L26" s="28">
        <f>SUM(B26:K26)</f>
      </c>
    </row>
    <row r="27" spans="1:12" x14ac:dyDescent="0.25">
      <c r="A27" s="24" t="s">
        <v>52</v>
      </c>
      <c r="B27" s="26">
        <f>SUMIFS('Poliçeler'!$I$2:$I$501,'Poliçeler'!$C$2:$C$501,$A27,'Poliçeler'!$D$2:$D$501,B$5)</f>
      </c>
      <c r="C27" s="26">
        <f>SUMIFS('Poliçeler'!$I$2:$I$501,'Poliçeler'!$C$2:$C$501,$A27,'Poliçeler'!$D$2:$D$501,C$5)</f>
      </c>
      <c r="D27" s="26">
        <f>SUMIFS('Poliçeler'!$I$2:$I$501,'Poliçeler'!$C$2:$C$501,$A27,'Poliçeler'!$D$2:$D$501,D$5)</f>
      </c>
      <c r="E27" s="26">
        <f>SUMIFS('Poliçeler'!$I$2:$I$501,'Poliçeler'!$C$2:$C$501,$A27,'Poliçeler'!$D$2:$D$501,E$5)</f>
      </c>
      <c r="F27" s="26">
        <f>SUMIFS('Poliçeler'!$I$2:$I$501,'Poliçeler'!$C$2:$C$501,$A27,'Poliçeler'!$D$2:$D$501,F$5)</f>
      </c>
      <c r="G27" s="26">
        <f>SUMIFS('Poliçeler'!$I$2:$I$501,'Poliçeler'!$C$2:$C$501,$A27,'Poliçeler'!$D$2:$D$501,G$5)</f>
      </c>
      <c r="H27" s="26">
        <f>SUMIFS('Poliçeler'!$I$2:$I$501,'Poliçeler'!$C$2:$C$501,$A27,'Poliçeler'!$D$2:$D$501,H$5)</f>
      </c>
      <c r="I27" s="26">
        <f>SUMIFS('Poliçeler'!$I$2:$I$501,'Poliçeler'!$C$2:$C$501,$A27,'Poliçeler'!$D$2:$D$501,I$5)</f>
      </c>
      <c r="J27" s="26">
        <f>SUMIFS('Poliçeler'!$I$2:$I$501,'Poliçeler'!$C$2:$C$501,$A27,'Poliçeler'!$D$2:$D$501,J$5)</f>
      </c>
      <c r="K27" s="26">
        <f>SUMIFS('Poliçeler'!$I$2:$I$501,'Poliçeler'!$C$2:$C$501,$A27,'Poliçeler'!$D$2:$D$501,K$5)</f>
      </c>
      <c r="L27" s="28">
        <f>SUM(B27:K27)</f>
      </c>
    </row>
    <row r="28" spans="1:12" x14ac:dyDescent="0.25">
      <c r="A28" s="24" t="s">
        <v>53</v>
      </c>
      <c r="B28" s="26">
        <f>SUMIFS('Poliçeler'!$I$2:$I$501,'Poliçeler'!$C$2:$C$501,$A28,'Poliçeler'!$D$2:$D$501,B$5)</f>
      </c>
      <c r="C28" s="26">
        <f>SUMIFS('Poliçeler'!$I$2:$I$501,'Poliçeler'!$C$2:$C$501,$A28,'Poliçeler'!$D$2:$D$501,C$5)</f>
      </c>
      <c r="D28" s="26">
        <f>SUMIFS('Poliçeler'!$I$2:$I$501,'Poliçeler'!$C$2:$C$501,$A28,'Poliçeler'!$D$2:$D$501,D$5)</f>
      </c>
      <c r="E28" s="26">
        <f>SUMIFS('Poliçeler'!$I$2:$I$501,'Poliçeler'!$C$2:$C$501,$A28,'Poliçeler'!$D$2:$D$501,E$5)</f>
      </c>
      <c r="F28" s="26">
        <f>SUMIFS('Poliçeler'!$I$2:$I$501,'Poliçeler'!$C$2:$C$501,$A28,'Poliçeler'!$D$2:$D$501,F$5)</f>
      </c>
      <c r="G28" s="26">
        <f>SUMIFS('Poliçeler'!$I$2:$I$501,'Poliçeler'!$C$2:$C$501,$A28,'Poliçeler'!$D$2:$D$501,G$5)</f>
      </c>
      <c r="H28" s="26">
        <f>SUMIFS('Poliçeler'!$I$2:$I$501,'Poliçeler'!$C$2:$C$501,$A28,'Poliçeler'!$D$2:$D$501,H$5)</f>
      </c>
      <c r="I28" s="26">
        <f>SUMIFS('Poliçeler'!$I$2:$I$501,'Poliçeler'!$C$2:$C$501,$A28,'Poliçeler'!$D$2:$D$501,I$5)</f>
      </c>
      <c r="J28" s="26">
        <f>SUMIFS('Poliçeler'!$I$2:$I$501,'Poliçeler'!$C$2:$C$501,$A28,'Poliçeler'!$D$2:$D$501,J$5)</f>
      </c>
      <c r="K28" s="26">
        <f>SUMIFS('Poliçeler'!$I$2:$I$501,'Poliçeler'!$C$2:$C$501,$A28,'Poliçeler'!$D$2:$D$501,K$5)</f>
      </c>
      <c r="L28" s="28">
        <f>SUM(B28:K28)</f>
      </c>
    </row>
    <row r="29" spans="1:12" x14ac:dyDescent="0.25">
      <c r="A29" s="24" t="s">
        <v>54</v>
      </c>
      <c r="B29" s="26">
        <f>SUMIFS('Poliçeler'!$I$2:$I$501,'Poliçeler'!$C$2:$C$501,$A29,'Poliçeler'!$D$2:$D$501,B$5)</f>
      </c>
      <c r="C29" s="26">
        <f>SUMIFS('Poliçeler'!$I$2:$I$501,'Poliçeler'!$C$2:$C$501,$A29,'Poliçeler'!$D$2:$D$501,C$5)</f>
      </c>
      <c r="D29" s="26">
        <f>SUMIFS('Poliçeler'!$I$2:$I$501,'Poliçeler'!$C$2:$C$501,$A29,'Poliçeler'!$D$2:$D$501,D$5)</f>
      </c>
      <c r="E29" s="26">
        <f>SUMIFS('Poliçeler'!$I$2:$I$501,'Poliçeler'!$C$2:$C$501,$A29,'Poliçeler'!$D$2:$D$501,E$5)</f>
      </c>
      <c r="F29" s="26">
        <f>SUMIFS('Poliçeler'!$I$2:$I$501,'Poliçeler'!$C$2:$C$501,$A29,'Poliçeler'!$D$2:$D$501,F$5)</f>
      </c>
      <c r="G29" s="26">
        <f>SUMIFS('Poliçeler'!$I$2:$I$501,'Poliçeler'!$C$2:$C$501,$A29,'Poliçeler'!$D$2:$D$501,G$5)</f>
      </c>
      <c r="H29" s="26">
        <f>SUMIFS('Poliçeler'!$I$2:$I$501,'Poliçeler'!$C$2:$C$501,$A29,'Poliçeler'!$D$2:$D$501,H$5)</f>
      </c>
      <c r="I29" s="26">
        <f>SUMIFS('Poliçeler'!$I$2:$I$501,'Poliçeler'!$C$2:$C$501,$A29,'Poliçeler'!$D$2:$D$501,I$5)</f>
      </c>
      <c r="J29" s="26">
        <f>SUMIFS('Poliçeler'!$I$2:$I$501,'Poliçeler'!$C$2:$C$501,$A29,'Poliçeler'!$D$2:$D$501,J$5)</f>
      </c>
      <c r="K29" s="26">
        <f>SUMIFS('Poliçeler'!$I$2:$I$501,'Poliçeler'!$C$2:$C$501,$A29,'Poliçeler'!$D$2:$D$501,K$5)</f>
      </c>
      <c r="L29" s="28">
        <f>SUM(B29:K29)</f>
      </c>
    </row>
    <row r="30" spans="1:12" x14ac:dyDescent="0.25">
      <c r="A30" s="24" t="s">
        <v>55</v>
      </c>
      <c r="B30" s="26">
        <f>SUMIFS('Poliçeler'!$I$2:$I$501,'Poliçeler'!$C$2:$C$501,$A30,'Poliçeler'!$D$2:$D$501,B$5)</f>
      </c>
      <c r="C30" s="26">
        <f>SUMIFS('Poliçeler'!$I$2:$I$501,'Poliçeler'!$C$2:$C$501,$A30,'Poliçeler'!$D$2:$D$501,C$5)</f>
      </c>
      <c r="D30" s="26">
        <f>SUMIFS('Poliçeler'!$I$2:$I$501,'Poliçeler'!$C$2:$C$501,$A30,'Poliçeler'!$D$2:$D$501,D$5)</f>
      </c>
      <c r="E30" s="26">
        <f>SUMIFS('Poliçeler'!$I$2:$I$501,'Poliçeler'!$C$2:$C$501,$A30,'Poliçeler'!$D$2:$D$501,E$5)</f>
      </c>
      <c r="F30" s="26">
        <f>SUMIFS('Poliçeler'!$I$2:$I$501,'Poliçeler'!$C$2:$C$501,$A30,'Poliçeler'!$D$2:$D$501,F$5)</f>
      </c>
      <c r="G30" s="26">
        <f>SUMIFS('Poliçeler'!$I$2:$I$501,'Poliçeler'!$C$2:$C$501,$A30,'Poliçeler'!$D$2:$D$501,G$5)</f>
      </c>
      <c r="H30" s="26">
        <f>SUMIFS('Poliçeler'!$I$2:$I$501,'Poliçeler'!$C$2:$C$501,$A30,'Poliçeler'!$D$2:$D$501,H$5)</f>
      </c>
      <c r="I30" s="26">
        <f>SUMIFS('Poliçeler'!$I$2:$I$501,'Poliçeler'!$C$2:$C$501,$A30,'Poliçeler'!$D$2:$D$501,I$5)</f>
      </c>
      <c r="J30" s="26">
        <f>SUMIFS('Poliçeler'!$I$2:$I$501,'Poliçeler'!$C$2:$C$501,$A30,'Poliçeler'!$D$2:$D$501,J$5)</f>
      </c>
      <c r="K30" s="26">
        <f>SUMIFS('Poliçeler'!$I$2:$I$501,'Poliçeler'!$C$2:$C$501,$A30,'Poliçeler'!$D$2:$D$501,K$5)</f>
      </c>
      <c r="L30" s="28">
        <f>SUM(B30:K30)</f>
      </c>
    </row>
    <row r="31" spans="1:12" x14ac:dyDescent="0.25">
      <c r="A31" s="24" t="s">
        <v>56</v>
      </c>
      <c r="B31" s="26">
        <f>SUMIFS('Poliçeler'!$I$2:$I$501,'Poliçeler'!$C$2:$C$501,$A31,'Poliçeler'!$D$2:$D$501,B$5)</f>
      </c>
      <c r="C31" s="26">
        <f>SUMIFS('Poliçeler'!$I$2:$I$501,'Poliçeler'!$C$2:$C$501,$A31,'Poliçeler'!$D$2:$D$501,C$5)</f>
      </c>
      <c r="D31" s="26">
        <f>SUMIFS('Poliçeler'!$I$2:$I$501,'Poliçeler'!$C$2:$C$501,$A31,'Poliçeler'!$D$2:$D$501,D$5)</f>
      </c>
      <c r="E31" s="26">
        <f>SUMIFS('Poliçeler'!$I$2:$I$501,'Poliçeler'!$C$2:$C$501,$A31,'Poliçeler'!$D$2:$D$501,E$5)</f>
      </c>
      <c r="F31" s="26">
        <f>SUMIFS('Poliçeler'!$I$2:$I$501,'Poliçeler'!$C$2:$C$501,$A31,'Poliçeler'!$D$2:$D$501,F$5)</f>
      </c>
      <c r="G31" s="26">
        <f>SUMIFS('Poliçeler'!$I$2:$I$501,'Poliçeler'!$C$2:$C$501,$A31,'Poliçeler'!$D$2:$D$501,G$5)</f>
      </c>
      <c r="H31" s="26">
        <f>SUMIFS('Poliçeler'!$I$2:$I$501,'Poliçeler'!$C$2:$C$501,$A31,'Poliçeler'!$D$2:$D$501,H$5)</f>
      </c>
      <c r="I31" s="26">
        <f>SUMIFS('Poliçeler'!$I$2:$I$501,'Poliçeler'!$C$2:$C$501,$A31,'Poliçeler'!$D$2:$D$501,I$5)</f>
      </c>
      <c r="J31" s="26">
        <f>SUMIFS('Poliçeler'!$I$2:$I$501,'Poliçeler'!$C$2:$C$501,$A31,'Poliçeler'!$D$2:$D$501,J$5)</f>
      </c>
      <c r="K31" s="26">
        <f>SUMIFS('Poliçeler'!$I$2:$I$501,'Poliçeler'!$C$2:$C$501,$A31,'Poliçeler'!$D$2:$D$501,K$5)</f>
      </c>
      <c r="L31" s="28">
        <f>SUM(B31:K31)</f>
      </c>
    </row>
    <row r="32" spans="1:12" x14ac:dyDescent="0.25">
      <c r="A32" s="24" t="s">
        <v>57</v>
      </c>
      <c r="B32" s="26">
        <f>SUMIFS('Poliçeler'!$I$2:$I$501,'Poliçeler'!$C$2:$C$501,$A32,'Poliçeler'!$D$2:$D$501,B$5)</f>
      </c>
      <c r="C32" s="26">
        <f>SUMIFS('Poliçeler'!$I$2:$I$501,'Poliçeler'!$C$2:$C$501,$A32,'Poliçeler'!$D$2:$D$501,C$5)</f>
      </c>
      <c r="D32" s="26">
        <f>SUMIFS('Poliçeler'!$I$2:$I$501,'Poliçeler'!$C$2:$C$501,$A32,'Poliçeler'!$D$2:$D$501,D$5)</f>
      </c>
      <c r="E32" s="26">
        <f>SUMIFS('Poliçeler'!$I$2:$I$501,'Poliçeler'!$C$2:$C$501,$A32,'Poliçeler'!$D$2:$D$501,E$5)</f>
      </c>
      <c r="F32" s="26">
        <f>SUMIFS('Poliçeler'!$I$2:$I$501,'Poliçeler'!$C$2:$C$501,$A32,'Poliçeler'!$D$2:$D$501,F$5)</f>
      </c>
      <c r="G32" s="26">
        <f>SUMIFS('Poliçeler'!$I$2:$I$501,'Poliçeler'!$C$2:$C$501,$A32,'Poliçeler'!$D$2:$D$501,G$5)</f>
      </c>
      <c r="H32" s="26">
        <f>SUMIFS('Poliçeler'!$I$2:$I$501,'Poliçeler'!$C$2:$C$501,$A32,'Poliçeler'!$D$2:$D$501,H$5)</f>
      </c>
      <c r="I32" s="26">
        <f>SUMIFS('Poliçeler'!$I$2:$I$501,'Poliçeler'!$C$2:$C$501,$A32,'Poliçeler'!$D$2:$D$501,I$5)</f>
      </c>
      <c r="J32" s="26">
        <f>SUMIFS('Poliçeler'!$I$2:$I$501,'Poliçeler'!$C$2:$C$501,$A32,'Poliçeler'!$D$2:$D$501,J$5)</f>
      </c>
      <c r="K32" s="26">
        <f>SUMIFS('Poliçeler'!$I$2:$I$501,'Poliçeler'!$C$2:$C$501,$A32,'Poliçeler'!$D$2:$D$501,K$5)</f>
      </c>
      <c r="L32" s="28">
        <f>SUM(B32:K32)</f>
      </c>
    </row>
    <row r="33" spans="1:12" x14ac:dyDescent="0.25">
      <c r="A33" s="24" t="s">
        <v>58</v>
      </c>
      <c r="B33" s="26">
        <f>SUMIFS('Poliçeler'!$I$2:$I$501,'Poliçeler'!$C$2:$C$501,$A33,'Poliçeler'!$D$2:$D$501,B$5)</f>
      </c>
      <c r="C33" s="26">
        <f>SUMIFS('Poliçeler'!$I$2:$I$501,'Poliçeler'!$C$2:$C$501,$A33,'Poliçeler'!$D$2:$D$501,C$5)</f>
      </c>
      <c r="D33" s="26">
        <f>SUMIFS('Poliçeler'!$I$2:$I$501,'Poliçeler'!$C$2:$C$501,$A33,'Poliçeler'!$D$2:$D$501,D$5)</f>
      </c>
      <c r="E33" s="26">
        <f>SUMIFS('Poliçeler'!$I$2:$I$501,'Poliçeler'!$C$2:$C$501,$A33,'Poliçeler'!$D$2:$D$501,E$5)</f>
      </c>
      <c r="F33" s="26">
        <f>SUMIFS('Poliçeler'!$I$2:$I$501,'Poliçeler'!$C$2:$C$501,$A33,'Poliçeler'!$D$2:$D$501,F$5)</f>
      </c>
      <c r="G33" s="26">
        <f>SUMIFS('Poliçeler'!$I$2:$I$501,'Poliçeler'!$C$2:$C$501,$A33,'Poliçeler'!$D$2:$D$501,G$5)</f>
      </c>
      <c r="H33" s="26">
        <f>SUMIFS('Poliçeler'!$I$2:$I$501,'Poliçeler'!$C$2:$C$501,$A33,'Poliçeler'!$D$2:$D$501,H$5)</f>
      </c>
      <c r="I33" s="26">
        <f>SUMIFS('Poliçeler'!$I$2:$I$501,'Poliçeler'!$C$2:$C$501,$A33,'Poliçeler'!$D$2:$D$501,I$5)</f>
      </c>
      <c r="J33" s="26">
        <f>SUMIFS('Poliçeler'!$I$2:$I$501,'Poliçeler'!$C$2:$C$501,$A33,'Poliçeler'!$D$2:$D$501,J$5)</f>
      </c>
      <c r="K33" s="26">
        <f>SUMIFS('Poliçeler'!$I$2:$I$501,'Poliçeler'!$C$2:$C$501,$A33,'Poliçeler'!$D$2:$D$501,K$5)</f>
      </c>
      <c r="L33" s="28">
        <f>SUM(B33:K33)</f>
      </c>
    </row>
    <row r="34" spans="1:12" x14ac:dyDescent="0.25">
      <c r="A34" s="24" t="s">
        <v>59</v>
      </c>
      <c r="B34" s="26">
        <f>SUMIFS('Poliçeler'!$I$2:$I$501,'Poliçeler'!$C$2:$C$501,$A34,'Poliçeler'!$D$2:$D$501,B$5)</f>
      </c>
      <c r="C34" s="26">
        <f>SUMIFS('Poliçeler'!$I$2:$I$501,'Poliçeler'!$C$2:$C$501,$A34,'Poliçeler'!$D$2:$D$501,C$5)</f>
      </c>
      <c r="D34" s="26">
        <f>SUMIFS('Poliçeler'!$I$2:$I$501,'Poliçeler'!$C$2:$C$501,$A34,'Poliçeler'!$D$2:$D$501,D$5)</f>
      </c>
      <c r="E34" s="26">
        <f>SUMIFS('Poliçeler'!$I$2:$I$501,'Poliçeler'!$C$2:$C$501,$A34,'Poliçeler'!$D$2:$D$501,E$5)</f>
      </c>
      <c r="F34" s="26">
        <f>SUMIFS('Poliçeler'!$I$2:$I$501,'Poliçeler'!$C$2:$C$501,$A34,'Poliçeler'!$D$2:$D$501,F$5)</f>
      </c>
      <c r="G34" s="26">
        <f>SUMIFS('Poliçeler'!$I$2:$I$501,'Poliçeler'!$C$2:$C$501,$A34,'Poliçeler'!$D$2:$D$501,G$5)</f>
      </c>
      <c r="H34" s="26">
        <f>SUMIFS('Poliçeler'!$I$2:$I$501,'Poliçeler'!$C$2:$C$501,$A34,'Poliçeler'!$D$2:$D$501,H$5)</f>
      </c>
      <c r="I34" s="26">
        <f>SUMIFS('Poliçeler'!$I$2:$I$501,'Poliçeler'!$C$2:$C$501,$A34,'Poliçeler'!$D$2:$D$501,I$5)</f>
      </c>
      <c r="J34" s="26">
        <f>SUMIFS('Poliçeler'!$I$2:$I$501,'Poliçeler'!$C$2:$C$501,$A34,'Poliçeler'!$D$2:$D$501,J$5)</f>
      </c>
      <c r="K34" s="26">
        <f>SUMIFS('Poliçeler'!$I$2:$I$501,'Poliçeler'!$C$2:$C$501,$A34,'Poliçeler'!$D$2:$D$501,K$5)</f>
      </c>
      <c r="L34" s="28">
        <f>SUM(B34:K34)</f>
      </c>
    </row>
    <row r="35" spans="1:12" x14ac:dyDescent="0.25">
      <c r="A35" s="24" t="s">
        <v>60</v>
      </c>
      <c r="B35" s="26">
        <f>SUMIFS('Poliçeler'!$I$2:$I$501,'Poliçeler'!$C$2:$C$501,$A35,'Poliçeler'!$D$2:$D$501,B$5)</f>
      </c>
      <c r="C35" s="26">
        <f>SUMIFS('Poliçeler'!$I$2:$I$501,'Poliçeler'!$C$2:$C$501,$A35,'Poliçeler'!$D$2:$D$501,C$5)</f>
      </c>
      <c r="D35" s="26">
        <f>SUMIFS('Poliçeler'!$I$2:$I$501,'Poliçeler'!$C$2:$C$501,$A35,'Poliçeler'!$D$2:$D$501,D$5)</f>
      </c>
      <c r="E35" s="26">
        <f>SUMIFS('Poliçeler'!$I$2:$I$501,'Poliçeler'!$C$2:$C$501,$A35,'Poliçeler'!$D$2:$D$501,E$5)</f>
      </c>
      <c r="F35" s="26">
        <f>SUMIFS('Poliçeler'!$I$2:$I$501,'Poliçeler'!$C$2:$C$501,$A35,'Poliçeler'!$D$2:$D$501,F$5)</f>
      </c>
      <c r="G35" s="26">
        <f>SUMIFS('Poliçeler'!$I$2:$I$501,'Poliçeler'!$C$2:$C$501,$A35,'Poliçeler'!$D$2:$D$501,G$5)</f>
      </c>
      <c r="H35" s="26">
        <f>SUMIFS('Poliçeler'!$I$2:$I$501,'Poliçeler'!$C$2:$C$501,$A35,'Poliçeler'!$D$2:$D$501,H$5)</f>
      </c>
      <c r="I35" s="26">
        <f>SUMIFS('Poliçeler'!$I$2:$I$501,'Poliçeler'!$C$2:$C$501,$A35,'Poliçeler'!$D$2:$D$501,I$5)</f>
      </c>
      <c r="J35" s="26">
        <f>SUMIFS('Poliçeler'!$I$2:$I$501,'Poliçeler'!$C$2:$C$501,$A35,'Poliçeler'!$D$2:$D$501,J$5)</f>
      </c>
      <c r="K35" s="26">
        <f>SUMIFS('Poliçeler'!$I$2:$I$501,'Poliçeler'!$C$2:$C$501,$A35,'Poliçeler'!$D$2:$D$501,K$5)</f>
      </c>
      <c r="L35" s="28">
        <f>SUM(B35:K35)</f>
      </c>
    </row>
    <row r="36" spans="1:12" x14ac:dyDescent="0.25">
      <c r="A36" s="24" t="s">
        <v>61</v>
      </c>
      <c r="B36" s="26">
        <f>SUMIFS('Poliçeler'!$I$2:$I$501,'Poliçeler'!$C$2:$C$501,$A36,'Poliçeler'!$D$2:$D$501,B$5)</f>
      </c>
      <c r="C36" s="26">
        <f>SUMIFS('Poliçeler'!$I$2:$I$501,'Poliçeler'!$C$2:$C$501,$A36,'Poliçeler'!$D$2:$D$501,C$5)</f>
      </c>
      <c r="D36" s="26">
        <f>SUMIFS('Poliçeler'!$I$2:$I$501,'Poliçeler'!$C$2:$C$501,$A36,'Poliçeler'!$D$2:$D$501,D$5)</f>
      </c>
      <c r="E36" s="26">
        <f>SUMIFS('Poliçeler'!$I$2:$I$501,'Poliçeler'!$C$2:$C$501,$A36,'Poliçeler'!$D$2:$D$501,E$5)</f>
      </c>
      <c r="F36" s="26">
        <f>SUMIFS('Poliçeler'!$I$2:$I$501,'Poliçeler'!$C$2:$C$501,$A36,'Poliçeler'!$D$2:$D$501,F$5)</f>
      </c>
      <c r="G36" s="26">
        <f>SUMIFS('Poliçeler'!$I$2:$I$501,'Poliçeler'!$C$2:$C$501,$A36,'Poliçeler'!$D$2:$D$501,G$5)</f>
      </c>
      <c r="H36" s="26">
        <f>SUMIFS('Poliçeler'!$I$2:$I$501,'Poliçeler'!$C$2:$C$501,$A36,'Poliçeler'!$D$2:$D$501,H$5)</f>
      </c>
      <c r="I36" s="26">
        <f>SUMIFS('Poliçeler'!$I$2:$I$501,'Poliçeler'!$C$2:$C$501,$A36,'Poliçeler'!$D$2:$D$501,I$5)</f>
      </c>
      <c r="J36" s="26">
        <f>SUMIFS('Poliçeler'!$I$2:$I$501,'Poliçeler'!$C$2:$C$501,$A36,'Poliçeler'!$D$2:$D$501,J$5)</f>
      </c>
      <c r="K36" s="26">
        <f>SUMIFS('Poliçeler'!$I$2:$I$501,'Poliçeler'!$C$2:$C$501,$A36,'Poliçeler'!$D$2:$D$501,K$5)</f>
      </c>
      <c r="L36" s="28">
        <f>SUM(B36:K36)</f>
      </c>
    </row>
    <row r="37" spans="1:12" x14ac:dyDescent="0.25">
      <c r="A37" s="24" t="s">
        <v>62</v>
      </c>
      <c r="B37" s="26">
        <f>SUMIFS('Poliçeler'!$I$2:$I$501,'Poliçeler'!$C$2:$C$501,$A37,'Poliçeler'!$D$2:$D$501,B$5)</f>
      </c>
      <c r="C37" s="26">
        <f>SUMIFS('Poliçeler'!$I$2:$I$501,'Poliçeler'!$C$2:$C$501,$A37,'Poliçeler'!$D$2:$D$501,C$5)</f>
      </c>
      <c r="D37" s="26">
        <f>SUMIFS('Poliçeler'!$I$2:$I$501,'Poliçeler'!$C$2:$C$501,$A37,'Poliçeler'!$D$2:$D$501,D$5)</f>
      </c>
      <c r="E37" s="26">
        <f>SUMIFS('Poliçeler'!$I$2:$I$501,'Poliçeler'!$C$2:$C$501,$A37,'Poliçeler'!$D$2:$D$501,E$5)</f>
      </c>
      <c r="F37" s="26">
        <f>SUMIFS('Poliçeler'!$I$2:$I$501,'Poliçeler'!$C$2:$C$501,$A37,'Poliçeler'!$D$2:$D$501,F$5)</f>
      </c>
      <c r="G37" s="26">
        <f>SUMIFS('Poliçeler'!$I$2:$I$501,'Poliçeler'!$C$2:$C$501,$A37,'Poliçeler'!$D$2:$D$501,G$5)</f>
      </c>
      <c r="H37" s="26">
        <f>SUMIFS('Poliçeler'!$I$2:$I$501,'Poliçeler'!$C$2:$C$501,$A37,'Poliçeler'!$D$2:$D$501,H$5)</f>
      </c>
      <c r="I37" s="26">
        <f>SUMIFS('Poliçeler'!$I$2:$I$501,'Poliçeler'!$C$2:$C$501,$A37,'Poliçeler'!$D$2:$D$501,I$5)</f>
      </c>
      <c r="J37" s="26">
        <f>SUMIFS('Poliçeler'!$I$2:$I$501,'Poliçeler'!$C$2:$C$501,$A37,'Poliçeler'!$D$2:$D$501,J$5)</f>
      </c>
      <c r="K37" s="26">
        <f>SUMIFS('Poliçeler'!$I$2:$I$501,'Poliçeler'!$C$2:$C$501,$A37,'Poliçeler'!$D$2:$D$501,K$5)</f>
      </c>
      <c r="L37" s="28">
        <f>SUM(B37:K37)</f>
      </c>
    </row>
    <row r="38" spans="1:12" x14ac:dyDescent="0.25">
      <c r="A38" s="24" t="s">
        <v>63</v>
      </c>
      <c r="B38" s="26">
        <f>SUMIFS('Poliçeler'!$I$2:$I$501,'Poliçeler'!$C$2:$C$501,$A38,'Poliçeler'!$D$2:$D$501,B$5)</f>
      </c>
      <c r="C38" s="26">
        <f>SUMIFS('Poliçeler'!$I$2:$I$501,'Poliçeler'!$C$2:$C$501,$A38,'Poliçeler'!$D$2:$D$501,C$5)</f>
      </c>
      <c r="D38" s="26">
        <f>SUMIFS('Poliçeler'!$I$2:$I$501,'Poliçeler'!$C$2:$C$501,$A38,'Poliçeler'!$D$2:$D$501,D$5)</f>
      </c>
      <c r="E38" s="26">
        <f>SUMIFS('Poliçeler'!$I$2:$I$501,'Poliçeler'!$C$2:$C$501,$A38,'Poliçeler'!$D$2:$D$501,E$5)</f>
      </c>
      <c r="F38" s="26">
        <f>SUMIFS('Poliçeler'!$I$2:$I$501,'Poliçeler'!$C$2:$C$501,$A38,'Poliçeler'!$D$2:$D$501,F$5)</f>
      </c>
      <c r="G38" s="26">
        <f>SUMIFS('Poliçeler'!$I$2:$I$501,'Poliçeler'!$C$2:$C$501,$A38,'Poliçeler'!$D$2:$D$501,G$5)</f>
      </c>
      <c r="H38" s="26">
        <f>SUMIFS('Poliçeler'!$I$2:$I$501,'Poliçeler'!$C$2:$C$501,$A38,'Poliçeler'!$D$2:$D$501,H$5)</f>
      </c>
      <c r="I38" s="26">
        <f>SUMIFS('Poliçeler'!$I$2:$I$501,'Poliçeler'!$C$2:$C$501,$A38,'Poliçeler'!$D$2:$D$501,I$5)</f>
      </c>
      <c r="J38" s="26">
        <f>SUMIFS('Poliçeler'!$I$2:$I$501,'Poliçeler'!$C$2:$C$501,$A38,'Poliçeler'!$D$2:$D$501,J$5)</f>
      </c>
      <c r="K38" s="26">
        <f>SUMIFS('Poliçeler'!$I$2:$I$501,'Poliçeler'!$C$2:$C$501,$A38,'Poliçeler'!$D$2:$D$501,K$5)</f>
      </c>
      <c r="L38" s="28">
        <f>SUM(B38:K38)</f>
      </c>
    </row>
    <row r="39" spans="1:12" x14ac:dyDescent="0.25">
      <c r="A39" s="24" t="s">
        <v>64</v>
      </c>
      <c r="B39" s="26">
        <f>SUMIFS('Poliçeler'!$I$2:$I$501,'Poliçeler'!$C$2:$C$501,$A39,'Poliçeler'!$D$2:$D$501,B$5)</f>
      </c>
      <c r="C39" s="26">
        <f>SUMIFS('Poliçeler'!$I$2:$I$501,'Poliçeler'!$C$2:$C$501,$A39,'Poliçeler'!$D$2:$D$501,C$5)</f>
      </c>
      <c r="D39" s="26">
        <f>SUMIFS('Poliçeler'!$I$2:$I$501,'Poliçeler'!$C$2:$C$501,$A39,'Poliçeler'!$D$2:$D$501,D$5)</f>
      </c>
      <c r="E39" s="26">
        <f>SUMIFS('Poliçeler'!$I$2:$I$501,'Poliçeler'!$C$2:$C$501,$A39,'Poliçeler'!$D$2:$D$501,E$5)</f>
      </c>
      <c r="F39" s="26">
        <f>SUMIFS('Poliçeler'!$I$2:$I$501,'Poliçeler'!$C$2:$C$501,$A39,'Poliçeler'!$D$2:$D$501,F$5)</f>
      </c>
      <c r="G39" s="26">
        <f>SUMIFS('Poliçeler'!$I$2:$I$501,'Poliçeler'!$C$2:$C$501,$A39,'Poliçeler'!$D$2:$D$501,G$5)</f>
      </c>
      <c r="H39" s="26">
        <f>SUMIFS('Poliçeler'!$I$2:$I$501,'Poliçeler'!$C$2:$C$501,$A39,'Poliçeler'!$D$2:$D$501,H$5)</f>
      </c>
      <c r="I39" s="26">
        <f>SUMIFS('Poliçeler'!$I$2:$I$501,'Poliçeler'!$C$2:$C$501,$A39,'Poliçeler'!$D$2:$D$501,I$5)</f>
      </c>
      <c r="J39" s="26">
        <f>SUMIFS('Poliçeler'!$I$2:$I$501,'Poliçeler'!$C$2:$C$501,$A39,'Poliçeler'!$D$2:$D$501,J$5)</f>
      </c>
      <c r="K39" s="26">
        <f>SUMIFS('Poliçeler'!$I$2:$I$501,'Poliçeler'!$C$2:$C$501,$A39,'Poliçeler'!$D$2:$D$501,K$5)</f>
      </c>
      <c r="L39" s="28">
        <f>SUM(B39:K39)</f>
      </c>
    </row>
    <row r="40" spans="1:12" x14ac:dyDescent="0.25">
      <c r="A40" s="24" t="s">
        <v>65</v>
      </c>
      <c r="B40" s="26">
        <f>SUMIFS('Poliçeler'!$I$2:$I$501,'Poliçeler'!$C$2:$C$501,$A40,'Poliçeler'!$D$2:$D$501,B$5)</f>
      </c>
      <c r="C40" s="26">
        <f>SUMIFS('Poliçeler'!$I$2:$I$501,'Poliçeler'!$C$2:$C$501,$A40,'Poliçeler'!$D$2:$D$501,C$5)</f>
      </c>
      <c r="D40" s="26">
        <f>SUMIFS('Poliçeler'!$I$2:$I$501,'Poliçeler'!$C$2:$C$501,$A40,'Poliçeler'!$D$2:$D$501,D$5)</f>
      </c>
      <c r="E40" s="26">
        <f>SUMIFS('Poliçeler'!$I$2:$I$501,'Poliçeler'!$C$2:$C$501,$A40,'Poliçeler'!$D$2:$D$501,E$5)</f>
      </c>
      <c r="F40" s="26">
        <f>SUMIFS('Poliçeler'!$I$2:$I$501,'Poliçeler'!$C$2:$C$501,$A40,'Poliçeler'!$D$2:$D$501,F$5)</f>
      </c>
      <c r="G40" s="26">
        <f>SUMIFS('Poliçeler'!$I$2:$I$501,'Poliçeler'!$C$2:$C$501,$A40,'Poliçeler'!$D$2:$D$501,G$5)</f>
      </c>
      <c r="H40" s="26">
        <f>SUMIFS('Poliçeler'!$I$2:$I$501,'Poliçeler'!$C$2:$C$501,$A40,'Poliçeler'!$D$2:$D$501,H$5)</f>
      </c>
      <c r="I40" s="26">
        <f>SUMIFS('Poliçeler'!$I$2:$I$501,'Poliçeler'!$C$2:$C$501,$A40,'Poliçeler'!$D$2:$D$501,I$5)</f>
      </c>
      <c r="J40" s="26">
        <f>SUMIFS('Poliçeler'!$I$2:$I$501,'Poliçeler'!$C$2:$C$501,$A40,'Poliçeler'!$D$2:$D$501,J$5)</f>
      </c>
      <c r="K40" s="26">
        <f>SUMIFS('Poliçeler'!$I$2:$I$501,'Poliçeler'!$C$2:$C$501,$A40,'Poliçeler'!$D$2:$D$501,K$5)</f>
      </c>
      <c r="L40" s="28">
        <f>SUM(B40:K40)</f>
      </c>
    </row>
    <row r="41" spans="1:12" x14ac:dyDescent="0.25">
      <c r="A41" s="24" t="s">
        <v>66</v>
      </c>
      <c r="B41" s="26">
        <f>SUMIFS('Poliçeler'!$I$2:$I$501,'Poliçeler'!$C$2:$C$501,$A41,'Poliçeler'!$D$2:$D$501,B$5)</f>
      </c>
      <c r="C41" s="26">
        <f>SUMIFS('Poliçeler'!$I$2:$I$501,'Poliçeler'!$C$2:$C$501,$A41,'Poliçeler'!$D$2:$D$501,C$5)</f>
      </c>
      <c r="D41" s="26">
        <f>SUMIFS('Poliçeler'!$I$2:$I$501,'Poliçeler'!$C$2:$C$501,$A41,'Poliçeler'!$D$2:$D$501,D$5)</f>
      </c>
      <c r="E41" s="26">
        <f>SUMIFS('Poliçeler'!$I$2:$I$501,'Poliçeler'!$C$2:$C$501,$A41,'Poliçeler'!$D$2:$D$501,E$5)</f>
      </c>
      <c r="F41" s="26">
        <f>SUMIFS('Poliçeler'!$I$2:$I$501,'Poliçeler'!$C$2:$C$501,$A41,'Poliçeler'!$D$2:$D$501,F$5)</f>
      </c>
      <c r="G41" s="26">
        <f>SUMIFS('Poliçeler'!$I$2:$I$501,'Poliçeler'!$C$2:$C$501,$A41,'Poliçeler'!$D$2:$D$501,G$5)</f>
      </c>
      <c r="H41" s="26">
        <f>SUMIFS('Poliçeler'!$I$2:$I$501,'Poliçeler'!$C$2:$C$501,$A41,'Poliçeler'!$D$2:$D$501,H$5)</f>
      </c>
      <c r="I41" s="26">
        <f>SUMIFS('Poliçeler'!$I$2:$I$501,'Poliçeler'!$C$2:$C$501,$A41,'Poliçeler'!$D$2:$D$501,I$5)</f>
      </c>
      <c r="J41" s="26">
        <f>SUMIFS('Poliçeler'!$I$2:$I$501,'Poliçeler'!$C$2:$C$501,$A41,'Poliçeler'!$D$2:$D$501,J$5)</f>
      </c>
      <c r="K41" s="26">
        <f>SUMIFS('Poliçeler'!$I$2:$I$501,'Poliçeler'!$C$2:$C$501,$A41,'Poliçeler'!$D$2:$D$501,K$5)</f>
      </c>
      <c r="L41" s="28">
        <f>SUM(B41:K41)</f>
      </c>
    </row>
    <row r="42" spans="1:12" x14ac:dyDescent="0.25">
      <c r="A42" s="24" t="s">
        <v>67</v>
      </c>
      <c r="B42" s="26">
        <f>SUMIFS('Poliçeler'!$I$2:$I$501,'Poliçeler'!$C$2:$C$501,$A42,'Poliçeler'!$D$2:$D$501,B$5)</f>
      </c>
      <c r="C42" s="26">
        <f>SUMIFS('Poliçeler'!$I$2:$I$501,'Poliçeler'!$C$2:$C$501,$A42,'Poliçeler'!$D$2:$D$501,C$5)</f>
      </c>
      <c r="D42" s="26">
        <f>SUMIFS('Poliçeler'!$I$2:$I$501,'Poliçeler'!$C$2:$C$501,$A42,'Poliçeler'!$D$2:$D$501,D$5)</f>
      </c>
      <c r="E42" s="26">
        <f>SUMIFS('Poliçeler'!$I$2:$I$501,'Poliçeler'!$C$2:$C$501,$A42,'Poliçeler'!$D$2:$D$501,E$5)</f>
      </c>
      <c r="F42" s="26">
        <f>SUMIFS('Poliçeler'!$I$2:$I$501,'Poliçeler'!$C$2:$C$501,$A42,'Poliçeler'!$D$2:$D$501,F$5)</f>
      </c>
      <c r="G42" s="26">
        <f>SUMIFS('Poliçeler'!$I$2:$I$501,'Poliçeler'!$C$2:$C$501,$A42,'Poliçeler'!$D$2:$D$501,G$5)</f>
      </c>
      <c r="H42" s="26">
        <f>SUMIFS('Poliçeler'!$I$2:$I$501,'Poliçeler'!$C$2:$C$501,$A42,'Poliçeler'!$D$2:$D$501,H$5)</f>
      </c>
      <c r="I42" s="26">
        <f>SUMIFS('Poliçeler'!$I$2:$I$501,'Poliçeler'!$C$2:$C$501,$A42,'Poliçeler'!$D$2:$D$501,I$5)</f>
      </c>
      <c r="J42" s="26">
        <f>SUMIFS('Poliçeler'!$I$2:$I$501,'Poliçeler'!$C$2:$C$501,$A42,'Poliçeler'!$D$2:$D$501,J$5)</f>
      </c>
      <c r="K42" s="26">
        <f>SUMIFS('Poliçeler'!$I$2:$I$501,'Poliçeler'!$C$2:$C$501,$A42,'Poliçeler'!$D$2:$D$501,K$5)</f>
      </c>
      <c r="L42" s="28">
        <f>SUM(B42:K42)</f>
      </c>
    </row>
    <row r="43" spans="1:12" x14ac:dyDescent="0.25">
      <c r="A43" s="24" t="s">
        <v>68</v>
      </c>
      <c r="B43" s="26">
        <f>SUMIFS('Poliçeler'!$I$2:$I$501,'Poliçeler'!$C$2:$C$501,$A43,'Poliçeler'!$D$2:$D$501,B$5)</f>
      </c>
      <c r="C43" s="26">
        <f>SUMIFS('Poliçeler'!$I$2:$I$501,'Poliçeler'!$C$2:$C$501,$A43,'Poliçeler'!$D$2:$D$501,C$5)</f>
      </c>
      <c r="D43" s="26">
        <f>SUMIFS('Poliçeler'!$I$2:$I$501,'Poliçeler'!$C$2:$C$501,$A43,'Poliçeler'!$D$2:$D$501,D$5)</f>
      </c>
      <c r="E43" s="26">
        <f>SUMIFS('Poliçeler'!$I$2:$I$501,'Poliçeler'!$C$2:$C$501,$A43,'Poliçeler'!$D$2:$D$501,E$5)</f>
      </c>
      <c r="F43" s="26">
        <f>SUMIFS('Poliçeler'!$I$2:$I$501,'Poliçeler'!$C$2:$C$501,$A43,'Poliçeler'!$D$2:$D$501,F$5)</f>
      </c>
      <c r="G43" s="26">
        <f>SUMIFS('Poliçeler'!$I$2:$I$501,'Poliçeler'!$C$2:$C$501,$A43,'Poliçeler'!$D$2:$D$501,G$5)</f>
      </c>
      <c r="H43" s="26">
        <f>SUMIFS('Poliçeler'!$I$2:$I$501,'Poliçeler'!$C$2:$C$501,$A43,'Poliçeler'!$D$2:$D$501,H$5)</f>
      </c>
      <c r="I43" s="26">
        <f>SUMIFS('Poliçeler'!$I$2:$I$501,'Poliçeler'!$C$2:$C$501,$A43,'Poliçeler'!$D$2:$D$501,I$5)</f>
      </c>
      <c r="J43" s="26">
        <f>SUMIFS('Poliçeler'!$I$2:$I$501,'Poliçeler'!$C$2:$C$501,$A43,'Poliçeler'!$D$2:$D$501,J$5)</f>
      </c>
      <c r="K43" s="26">
        <f>SUMIFS('Poliçeler'!$I$2:$I$501,'Poliçeler'!$C$2:$C$501,$A43,'Poliçeler'!$D$2:$D$501,K$5)</f>
      </c>
      <c r="L43" s="28">
        <f>SUM(B43:K43)</f>
      </c>
    </row>
    <row r="44" spans="1:12" x14ac:dyDescent="0.25">
      <c r="A44" s="24" t="s">
        <v>69</v>
      </c>
      <c r="B44" s="26">
        <f>SUMIFS('Poliçeler'!$I$2:$I$501,'Poliçeler'!$C$2:$C$501,$A44,'Poliçeler'!$D$2:$D$501,B$5)</f>
      </c>
      <c r="C44" s="26">
        <f>SUMIFS('Poliçeler'!$I$2:$I$501,'Poliçeler'!$C$2:$C$501,$A44,'Poliçeler'!$D$2:$D$501,C$5)</f>
      </c>
      <c r="D44" s="26">
        <f>SUMIFS('Poliçeler'!$I$2:$I$501,'Poliçeler'!$C$2:$C$501,$A44,'Poliçeler'!$D$2:$D$501,D$5)</f>
      </c>
      <c r="E44" s="26">
        <f>SUMIFS('Poliçeler'!$I$2:$I$501,'Poliçeler'!$C$2:$C$501,$A44,'Poliçeler'!$D$2:$D$501,E$5)</f>
      </c>
      <c r="F44" s="26">
        <f>SUMIFS('Poliçeler'!$I$2:$I$501,'Poliçeler'!$C$2:$C$501,$A44,'Poliçeler'!$D$2:$D$501,F$5)</f>
      </c>
      <c r="G44" s="26">
        <f>SUMIFS('Poliçeler'!$I$2:$I$501,'Poliçeler'!$C$2:$C$501,$A44,'Poliçeler'!$D$2:$D$501,G$5)</f>
      </c>
      <c r="H44" s="26">
        <f>SUMIFS('Poliçeler'!$I$2:$I$501,'Poliçeler'!$C$2:$C$501,$A44,'Poliçeler'!$D$2:$D$501,H$5)</f>
      </c>
      <c r="I44" s="26">
        <f>SUMIFS('Poliçeler'!$I$2:$I$501,'Poliçeler'!$C$2:$C$501,$A44,'Poliçeler'!$D$2:$D$501,I$5)</f>
      </c>
      <c r="J44" s="26">
        <f>SUMIFS('Poliçeler'!$I$2:$I$501,'Poliçeler'!$C$2:$C$501,$A44,'Poliçeler'!$D$2:$D$501,J$5)</f>
      </c>
      <c r="K44" s="26">
        <f>SUMIFS('Poliçeler'!$I$2:$I$501,'Poliçeler'!$C$2:$C$501,$A44,'Poliçeler'!$D$2:$D$501,K$5)</f>
      </c>
      <c r="L44" s="28">
        <f>SUM(B44:K44)</f>
      </c>
    </row>
    <row r="45" spans="1:12" x14ac:dyDescent="0.25">
      <c r="A45" s="24" t="s">
        <v>70</v>
      </c>
      <c r="B45" s="26">
        <f>SUMIFS('Poliçeler'!$I$2:$I$501,'Poliçeler'!$C$2:$C$501,$A45,'Poliçeler'!$D$2:$D$501,B$5)</f>
      </c>
      <c r="C45" s="26">
        <f>SUMIFS('Poliçeler'!$I$2:$I$501,'Poliçeler'!$C$2:$C$501,$A45,'Poliçeler'!$D$2:$D$501,C$5)</f>
      </c>
      <c r="D45" s="26">
        <f>SUMIFS('Poliçeler'!$I$2:$I$501,'Poliçeler'!$C$2:$C$501,$A45,'Poliçeler'!$D$2:$D$501,D$5)</f>
      </c>
      <c r="E45" s="26">
        <f>SUMIFS('Poliçeler'!$I$2:$I$501,'Poliçeler'!$C$2:$C$501,$A45,'Poliçeler'!$D$2:$D$501,E$5)</f>
      </c>
      <c r="F45" s="26">
        <f>SUMIFS('Poliçeler'!$I$2:$I$501,'Poliçeler'!$C$2:$C$501,$A45,'Poliçeler'!$D$2:$D$501,F$5)</f>
      </c>
      <c r="G45" s="26">
        <f>SUMIFS('Poliçeler'!$I$2:$I$501,'Poliçeler'!$C$2:$C$501,$A45,'Poliçeler'!$D$2:$D$501,G$5)</f>
      </c>
      <c r="H45" s="26">
        <f>SUMIFS('Poliçeler'!$I$2:$I$501,'Poliçeler'!$C$2:$C$501,$A45,'Poliçeler'!$D$2:$D$501,H$5)</f>
      </c>
      <c r="I45" s="26">
        <f>SUMIFS('Poliçeler'!$I$2:$I$501,'Poliçeler'!$C$2:$C$501,$A45,'Poliçeler'!$D$2:$D$501,I$5)</f>
      </c>
      <c r="J45" s="26">
        <f>SUMIFS('Poliçeler'!$I$2:$I$501,'Poliçeler'!$C$2:$C$501,$A45,'Poliçeler'!$D$2:$D$501,J$5)</f>
      </c>
      <c r="K45" s="26">
        <f>SUMIFS('Poliçeler'!$I$2:$I$501,'Poliçeler'!$C$2:$C$501,$A45,'Poliçeler'!$D$2:$D$501,K$5)</f>
      </c>
      <c r="L45" s="28">
        <f>SUM(B45:K45)</f>
      </c>
    </row>
    <row r="46" spans="1:12" x14ac:dyDescent="0.25">
      <c r="A46" s="24" t="s">
        <v>71</v>
      </c>
      <c r="B46" s="26">
        <f>SUMIFS('Poliçeler'!$I$2:$I$501,'Poliçeler'!$C$2:$C$501,$A46,'Poliçeler'!$D$2:$D$501,B$5)</f>
      </c>
      <c r="C46" s="26">
        <f>SUMIFS('Poliçeler'!$I$2:$I$501,'Poliçeler'!$C$2:$C$501,$A46,'Poliçeler'!$D$2:$D$501,C$5)</f>
      </c>
      <c r="D46" s="26">
        <f>SUMIFS('Poliçeler'!$I$2:$I$501,'Poliçeler'!$C$2:$C$501,$A46,'Poliçeler'!$D$2:$D$501,D$5)</f>
      </c>
      <c r="E46" s="26">
        <f>SUMIFS('Poliçeler'!$I$2:$I$501,'Poliçeler'!$C$2:$C$501,$A46,'Poliçeler'!$D$2:$D$501,E$5)</f>
      </c>
      <c r="F46" s="26">
        <f>SUMIFS('Poliçeler'!$I$2:$I$501,'Poliçeler'!$C$2:$C$501,$A46,'Poliçeler'!$D$2:$D$501,F$5)</f>
      </c>
      <c r="G46" s="26">
        <f>SUMIFS('Poliçeler'!$I$2:$I$501,'Poliçeler'!$C$2:$C$501,$A46,'Poliçeler'!$D$2:$D$501,G$5)</f>
      </c>
      <c r="H46" s="26">
        <f>SUMIFS('Poliçeler'!$I$2:$I$501,'Poliçeler'!$C$2:$C$501,$A46,'Poliçeler'!$D$2:$D$501,H$5)</f>
      </c>
      <c r="I46" s="26">
        <f>SUMIFS('Poliçeler'!$I$2:$I$501,'Poliçeler'!$C$2:$C$501,$A46,'Poliçeler'!$D$2:$D$501,I$5)</f>
      </c>
      <c r="J46" s="26">
        <f>SUMIFS('Poliçeler'!$I$2:$I$501,'Poliçeler'!$C$2:$C$501,$A46,'Poliçeler'!$D$2:$D$501,J$5)</f>
      </c>
      <c r="K46" s="26">
        <f>SUMIFS('Poliçeler'!$I$2:$I$501,'Poliçeler'!$C$2:$C$501,$A46,'Poliçeler'!$D$2:$D$501,K$5)</f>
      </c>
      <c r="L46" s="28">
        <f>SUM(B46:K46)</f>
      </c>
    </row>
    <row r="47" spans="1:12" x14ac:dyDescent="0.25">
      <c r="A47" s="24" t="s">
        <v>72</v>
      </c>
      <c r="B47" s="26">
        <f>SUMIFS('Poliçeler'!$I$2:$I$501,'Poliçeler'!$C$2:$C$501,$A47,'Poliçeler'!$D$2:$D$501,B$5)</f>
      </c>
      <c r="C47" s="26">
        <f>SUMIFS('Poliçeler'!$I$2:$I$501,'Poliçeler'!$C$2:$C$501,$A47,'Poliçeler'!$D$2:$D$501,C$5)</f>
      </c>
      <c r="D47" s="26">
        <f>SUMIFS('Poliçeler'!$I$2:$I$501,'Poliçeler'!$C$2:$C$501,$A47,'Poliçeler'!$D$2:$D$501,D$5)</f>
      </c>
      <c r="E47" s="26">
        <f>SUMIFS('Poliçeler'!$I$2:$I$501,'Poliçeler'!$C$2:$C$501,$A47,'Poliçeler'!$D$2:$D$501,E$5)</f>
      </c>
      <c r="F47" s="26">
        <f>SUMIFS('Poliçeler'!$I$2:$I$501,'Poliçeler'!$C$2:$C$501,$A47,'Poliçeler'!$D$2:$D$501,F$5)</f>
      </c>
      <c r="G47" s="26">
        <f>SUMIFS('Poliçeler'!$I$2:$I$501,'Poliçeler'!$C$2:$C$501,$A47,'Poliçeler'!$D$2:$D$501,G$5)</f>
      </c>
      <c r="H47" s="26">
        <f>SUMIFS('Poliçeler'!$I$2:$I$501,'Poliçeler'!$C$2:$C$501,$A47,'Poliçeler'!$D$2:$D$501,H$5)</f>
      </c>
      <c r="I47" s="26">
        <f>SUMIFS('Poliçeler'!$I$2:$I$501,'Poliçeler'!$C$2:$C$501,$A47,'Poliçeler'!$D$2:$D$501,I$5)</f>
      </c>
      <c r="J47" s="26">
        <f>SUMIFS('Poliçeler'!$I$2:$I$501,'Poliçeler'!$C$2:$C$501,$A47,'Poliçeler'!$D$2:$D$501,J$5)</f>
      </c>
      <c r="K47" s="26">
        <f>SUMIFS('Poliçeler'!$I$2:$I$501,'Poliçeler'!$C$2:$C$501,$A47,'Poliçeler'!$D$2:$D$501,K$5)</f>
      </c>
      <c r="L47" s="28">
        <f>SUM(B47:K47)</f>
      </c>
    </row>
    <row r="48" spans="1:12" x14ac:dyDescent="0.25">
      <c r="A48" s="24" t="s">
        <v>73</v>
      </c>
      <c r="B48" s="26">
        <f>SUMIFS('Poliçeler'!$I$2:$I$501,'Poliçeler'!$C$2:$C$501,$A48,'Poliçeler'!$D$2:$D$501,B$5)</f>
      </c>
      <c r="C48" s="26">
        <f>SUMIFS('Poliçeler'!$I$2:$I$501,'Poliçeler'!$C$2:$C$501,$A48,'Poliçeler'!$D$2:$D$501,C$5)</f>
      </c>
      <c r="D48" s="26">
        <f>SUMIFS('Poliçeler'!$I$2:$I$501,'Poliçeler'!$C$2:$C$501,$A48,'Poliçeler'!$D$2:$D$501,D$5)</f>
      </c>
      <c r="E48" s="26">
        <f>SUMIFS('Poliçeler'!$I$2:$I$501,'Poliçeler'!$C$2:$C$501,$A48,'Poliçeler'!$D$2:$D$501,E$5)</f>
      </c>
      <c r="F48" s="26">
        <f>SUMIFS('Poliçeler'!$I$2:$I$501,'Poliçeler'!$C$2:$C$501,$A48,'Poliçeler'!$D$2:$D$501,F$5)</f>
      </c>
      <c r="G48" s="26">
        <f>SUMIFS('Poliçeler'!$I$2:$I$501,'Poliçeler'!$C$2:$C$501,$A48,'Poliçeler'!$D$2:$D$501,G$5)</f>
      </c>
      <c r="H48" s="26">
        <f>SUMIFS('Poliçeler'!$I$2:$I$501,'Poliçeler'!$C$2:$C$501,$A48,'Poliçeler'!$D$2:$D$501,H$5)</f>
      </c>
      <c r="I48" s="26">
        <f>SUMIFS('Poliçeler'!$I$2:$I$501,'Poliçeler'!$C$2:$C$501,$A48,'Poliçeler'!$D$2:$D$501,I$5)</f>
      </c>
      <c r="J48" s="26">
        <f>SUMIFS('Poliçeler'!$I$2:$I$501,'Poliçeler'!$C$2:$C$501,$A48,'Poliçeler'!$D$2:$D$501,J$5)</f>
      </c>
      <c r="K48" s="26">
        <f>SUMIFS('Poliçeler'!$I$2:$I$501,'Poliçeler'!$C$2:$C$501,$A48,'Poliçeler'!$D$2:$D$501,K$5)</f>
      </c>
      <c r="L48" s="28">
        <f>SUM(B48:K48)</f>
      </c>
    </row>
    <row r="49" spans="1:12" x14ac:dyDescent="0.25">
      <c r="A49" s="24" t="s">
        <v>74</v>
      </c>
      <c r="B49" s="26">
        <f>SUMIFS('Poliçeler'!$I$2:$I$501,'Poliçeler'!$C$2:$C$501,$A49,'Poliçeler'!$D$2:$D$501,B$5)</f>
      </c>
      <c r="C49" s="26">
        <f>SUMIFS('Poliçeler'!$I$2:$I$501,'Poliçeler'!$C$2:$C$501,$A49,'Poliçeler'!$D$2:$D$501,C$5)</f>
      </c>
      <c r="D49" s="26">
        <f>SUMIFS('Poliçeler'!$I$2:$I$501,'Poliçeler'!$C$2:$C$501,$A49,'Poliçeler'!$D$2:$D$501,D$5)</f>
      </c>
      <c r="E49" s="26">
        <f>SUMIFS('Poliçeler'!$I$2:$I$501,'Poliçeler'!$C$2:$C$501,$A49,'Poliçeler'!$D$2:$D$501,E$5)</f>
      </c>
      <c r="F49" s="26">
        <f>SUMIFS('Poliçeler'!$I$2:$I$501,'Poliçeler'!$C$2:$C$501,$A49,'Poliçeler'!$D$2:$D$501,F$5)</f>
      </c>
      <c r="G49" s="26">
        <f>SUMIFS('Poliçeler'!$I$2:$I$501,'Poliçeler'!$C$2:$C$501,$A49,'Poliçeler'!$D$2:$D$501,G$5)</f>
      </c>
      <c r="H49" s="26">
        <f>SUMIFS('Poliçeler'!$I$2:$I$501,'Poliçeler'!$C$2:$C$501,$A49,'Poliçeler'!$D$2:$D$501,H$5)</f>
      </c>
      <c r="I49" s="26">
        <f>SUMIFS('Poliçeler'!$I$2:$I$501,'Poliçeler'!$C$2:$C$501,$A49,'Poliçeler'!$D$2:$D$501,I$5)</f>
      </c>
      <c r="J49" s="26">
        <f>SUMIFS('Poliçeler'!$I$2:$I$501,'Poliçeler'!$C$2:$C$501,$A49,'Poliçeler'!$D$2:$D$501,J$5)</f>
      </c>
      <c r="K49" s="26">
        <f>SUMIFS('Poliçeler'!$I$2:$I$501,'Poliçeler'!$C$2:$C$501,$A49,'Poliçeler'!$D$2:$D$501,K$5)</f>
      </c>
      <c r="L49" s="28">
        <f>SUM(B49:K49)</f>
      </c>
    </row>
    <row r="50" spans="1:12" x14ac:dyDescent="0.25">
      <c r="A50" s="24" t="s">
        <v>75</v>
      </c>
      <c r="B50" s="26">
        <f>SUMIFS('Poliçeler'!$I$2:$I$501,'Poliçeler'!$C$2:$C$501,$A50,'Poliçeler'!$D$2:$D$501,B$5)</f>
      </c>
      <c r="C50" s="26">
        <f>SUMIFS('Poliçeler'!$I$2:$I$501,'Poliçeler'!$C$2:$C$501,$A50,'Poliçeler'!$D$2:$D$501,C$5)</f>
      </c>
      <c r="D50" s="26">
        <f>SUMIFS('Poliçeler'!$I$2:$I$501,'Poliçeler'!$C$2:$C$501,$A50,'Poliçeler'!$D$2:$D$501,D$5)</f>
      </c>
      <c r="E50" s="26">
        <f>SUMIFS('Poliçeler'!$I$2:$I$501,'Poliçeler'!$C$2:$C$501,$A50,'Poliçeler'!$D$2:$D$501,E$5)</f>
      </c>
      <c r="F50" s="26">
        <f>SUMIFS('Poliçeler'!$I$2:$I$501,'Poliçeler'!$C$2:$C$501,$A50,'Poliçeler'!$D$2:$D$501,F$5)</f>
      </c>
      <c r="G50" s="26">
        <f>SUMIFS('Poliçeler'!$I$2:$I$501,'Poliçeler'!$C$2:$C$501,$A50,'Poliçeler'!$D$2:$D$501,G$5)</f>
      </c>
      <c r="H50" s="26">
        <f>SUMIFS('Poliçeler'!$I$2:$I$501,'Poliçeler'!$C$2:$C$501,$A50,'Poliçeler'!$D$2:$D$501,H$5)</f>
      </c>
      <c r="I50" s="26">
        <f>SUMIFS('Poliçeler'!$I$2:$I$501,'Poliçeler'!$C$2:$C$501,$A50,'Poliçeler'!$D$2:$D$501,I$5)</f>
      </c>
      <c r="J50" s="26">
        <f>SUMIFS('Poliçeler'!$I$2:$I$501,'Poliçeler'!$C$2:$C$501,$A50,'Poliçeler'!$D$2:$D$501,J$5)</f>
      </c>
      <c r="K50" s="26">
        <f>SUMIFS('Poliçeler'!$I$2:$I$501,'Poliçeler'!$C$2:$C$501,$A50,'Poliçeler'!$D$2:$D$501,K$5)</f>
      </c>
      <c r="L50" s="28">
        <f>SUM(B50:K50)</f>
      </c>
    </row>
    <row r="51" spans="1:12" x14ac:dyDescent="0.25">
      <c r="A51" s="24" t="s">
        <v>76</v>
      </c>
      <c r="B51" s="26">
        <f>SUMIFS('Poliçeler'!$I$2:$I$501,'Poliçeler'!$C$2:$C$501,$A51,'Poliçeler'!$D$2:$D$501,B$5)</f>
      </c>
      <c r="C51" s="26">
        <f>SUMIFS('Poliçeler'!$I$2:$I$501,'Poliçeler'!$C$2:$C$501,$A51,'Poliçeler'!$D$2:$D$501,C$5)</f>
      </c>
      <c r="D51" s="26">
        <f>SUMIFS('Poliçeler'!$I$2:$I$501,'Poliçeler'!$C$2:$C$501,$A51,'Poliçeler'!$D$2:$D$501,D$5)</f>
      </c>
      <c r="E51" s="26">
        <f>SUMIFS('Poliçeler'!$I$2:$I$501,'Poliçeler'!$C$2:$C$501,$A51,'Poliçeler'!$D$2:$D$501,E$5)</f>
      </c>
      <c r="F51" s="26">
        <f>SUMIFS('Poliçeler'!$I$2:$I$501,'Poliçeler'!$C$2:$C$501,$A51,'Poliçeler'!$D$2:$D$501,F$5)</f>
      </c>
      <c r="G51" s="26">
        <f>SUMIFS('Poliçeler'!$I$2:$I$501,'Poliçeler'!$C$2:$C$501,$A51,'Poliçeler'!$D$2:$D$501,G$5)</f>
      </c>
      <c r="H51" s="26">
        <f>SUMIFS('Poliçeler'!$I$2:$I$501,'Poliçeler'!$C$2:$C$501,$A51,'Poliçeler'!$D$2:$D$501,H$5)</f>
      </c>
      <c r="I51" s="26">
        <f>SUMIFS('Poliçeler'!$I$2:$I$501,'Poliçeler'!$C$2:$C$501,$A51,'Poliçeler'!$D$2:$D$501,I$5)</f>
      </c>
      <c r="J51" s="26">
        <f>SUMIFS('Poliçeler'!$I$2:$I$501,'Poliçeler'!$C$2:$C$501,$A51,'Poliçeler'!$D$2:$D$501,J$5)</f>
      </c>
      <c r="K51" s="26">
        <f>SUMIFS('Poliçeler'!$I$2:$I$501,'Poliçeler'!$C$2:$C$501,$A51,'Poliçeler'!$D$2:$D$501,K$5)</f>
      </c>
      <c r="L51" s="28">
        <f>SUM(B51:K51)</f>
      </c>
    </row>
    <row r="52" spans="1:12" x14ac:dyDescent="0.25">
      <c r="A52" s="24" t="s">
        <v>77</v>
      </c>
      <c r="B52" s="26">
        <f>SUMIFS('Poliçeler'!$I$2:$I$501,'Poliçeler'!$C$2:$C$501,$A52,'Poliçeler'!$D$2:$D$501,B$5)</f>
      </c>
      <c r="C52" s="26">
        <f>SUMIFS('Poliçeler'!$I$2:$I$501,'Poliçeler'!$C$2:$C$501,$A52,'Poliçeler'!$D$2:$D$501,C$5)</f>
      </c>
      <c r="D52" s="26">
        <f>SUMIFS('Poliçeler'!$I$2:$I$501,'Poliçeler'!$C$2:$C$501,$A52,'Poliçeler'!$D$2:$D$501,D$5)</f>
      </c>
      <c r="E52" s="26">
        <f>SUMIFS('Poliçeler'!$I$2:$I$501,'Poliçeler'!$C$2:$C$501,$A52,'Poliçeler'!$D$2:$D$501,E$5)</f>
      </c>
      <c r="F52" s="26">
        <f>SUMIFS('Poliçeler'!$I$2:$I$501,'Poliçeler'!$C$2:$C$501,$A52,'Poliçeler'!$D$2:$D$501,F$5)</f>
      </c>
      <c r="G52" s="26">
        <f>SUMIFS('Poliçeler'!$I$2:$I$501,'Poliçeler'!$C$2:$C$501,$A52,'Poliçeler'!$D$2:$D$501,G$5)</f>
      </c>
      <c r="H52" s="26">
        <f>SUMIFS('Poliçeler'!$I$2:$I$501,'Poliçeler'!$C$2:$C$501,$A52,'Poliçeler'!$D$2:$D$501,H$5)</f>
      </c>
      <c r="I52" s="26">
        <f>SUMIFS('Poliçeler'!$I$2:$I$501,'Poliçeler'!$C$2:$C$501,$A52,'Poliçeler'!$D$2:$D$501,I$5)</f>
      </c>
      <c r="J52" s="26">
        <f>SUMIFS('Poliçeler'!$I$2:$I$501,'Poliçeler'!$C$2:$C$501,$A52,'Poliçeler'!$D$2:$D$501,J$5)</f>
      </c>
      <c r="K52" s="26">
        <f>SUMIFS('Poliçeler'!$I$2:$I$501,'Poliçeler'!$C$2:$C$501,$A52,'Poliçeler'!$D$2:$D$501,K$5)</f>
      </c>
      <c r="L52" s="28">
        <f>SUM(B52:K52)</f>
      </c>
    </row>
    <row r="53" spans="1:12" x14ac:dyDescent="0.25">
      <c r="A53" s="24" t="s">
        <v>78</v>
      </c>
      <c r="B53" s="26">
        <f>SUMIFS('Poliçeler'!$I$2:$I$501,'Poliçeler'!$C$2:$C$501,$A53,'Poliçeler'!$D$2:$D$501,B$5)</f>
      </c>
      <c r="C53" s="26">
        <f>SUMIFS('Poliçeler'!$I$2:$I$501,'Poliçeler'!$C$2:$C$501,$A53,'Poliçeler'!$D$2:$D$501,C$5)</f>
      </c>
      <c r="D53" s="26">
        <f>SUMIFS('Poliçeler'!$I$2:$I$501,'Poliçeler'!$C$2:$C$501,$A53,'Poliçeler'!$D$2:$D$501,D$5)</f>
      </c>
      <c r="E53" s="26">
        <f>SUMIFS('Poliçeler'!$I$2:$I$501,'Poliçeler'!$C$2:$C$501,$A53,'Poliçeler'!$D$2:$D$501,E$5)</f>
      </c>
      <c r="F53" s="26">
        <f>SUMIFS('Poliçeler'!$I$2:$I$501,'Poliçeler'!$C$2:$C$501,$A53,'Poliçeler'!$D$2:$D$501,F$5)</f>
      </c>
      <c r="G53" s="26">
        <f>SUMIFS('Poliçeler'!$I$2:$I$501,'Poliçeler'!$C$2:$C$501,$A53,'Poliçeler'!$D$2:$D$501,G$5)</f>
      </c>
      <c r="H53" s="26">
        <f>SUMIFS('Poliçeler'!$I$2:$I$501,'Poliçeler'!$C$2:$C$501,$A53,'Poliçeler'!$D$2:$D$501,H$5)</f>
      </c>
      <c r="I53" s="26">
        <f>SUMIFS('Poliçeler'!$I$2:$I$501,'Poliçeler'!$C$2:$C$501,$A53,'Poliçeler'!$D$2:$D$501,I$5)</f>
      </c>
      <c r="J53" s="26">
        <f>SUMIFS('Poliçeler'!$I$2:$I$501,'Poliçeler'!$C$2:$C$501,$A53,'Poliçeler'!$D$2:$D$501,J$5)</f>
      </c>
      <c r="K53" s="26">
        <f>SUMIFS('Poliçeler'!$I$2:$I$501,'Poliçeler'!$C$2:$C$501,$A53,'Poliçeler'!$D$2:$D$501,K$5)</f>
      </c>
      <c r="L53" s="28">
        <f>SUM(B53:K53)</f>
      </c>
    </row>
    <row r="54" spans="1:12" x14ac:dyDescent="0.25">
      <c r="A54" s="24" t="s">
        <v>79</v>
      </c>
      <c r="B54" s="26">
        <f>SUMIFS('Poliçeler'!$I$2:$I$501,'Poliçeler'!$C$2:$C$501,$A54,'Poliçeler'!$D$2:$D$501,B$5)</f>
      </c>
      <c r="C54" s="26">
        <f>SUMIFS('Poliçeler'!$I$2:$I$501,'Poliçeler'!$C$2:$C$501,$A54,'Poliçeler'!$D$2:$D$501,C$5)</f>
      </c>
      <c r="D54" s="26">
        <f>SUMIFS('Poliçeler'!$I$2:$I$501,'Poliçeler'!$C$2:$C$501,$A54,'Poliçeler'!$D$2:$D$501,D$5)</f>
      </c>
      <c r="E54" s="26">
        <f>SUMIFS('Poliçeler'!$I$2:$I$501,'Poliçeler'!$C$2:$C$501,$A54,'Poliçeler'!$D$2:$D$501,E$5)</f>
      </c>
      <c r="F54" s="26">
        <f>SUMIFS('Poliçeler'!$I$2:$I$501,'Poliçeler'!$C$2:$C$501,$A54,'Poliçeler'!$D$2:$D$501,F$5)</f>
      </c>
      <c r="G54" s="26">
        <f>SUMIFS('Poliçeler'!$I$2:$I$501,'Poliçeler'!$C$2:$C$501,$A54,'Poliçeler'!$D$2:$D$501,G$5)</f>
      </c>
      <c r="H54" s="26">
        <f>SUMIFS('Poliçeler'!$I$2:$I$501,'Poliçeler'!$C$2:$C$501,$A54,'Poliçeler'!$D$2:$D$501,H$5)</f>
      </c>
      <c r="I54" s="26">
        <f>SUMIFS('Poliçeler'!$I$2:$I$501,'Poliçeler'!$C$2:$C$501,$A54,'Poliçeler'!$D$2:$D$501,I$5)</f>
      </c>
      <c r="J54" s="26">
        <f>SUMIFS('Poliçeler'!$I$2:$I$501,'Poliçeler'!$C$2:$C$501,$A54,'Poliçeler'!$D$2:$D$501,J$5)</f>
      </c>
      <c r="K54" s="26">
        <f>SUMIFS('Poliçeler'!$I$2:$I$501,'Poliçeler'!$C$2:$C$501,$A54,'Poliçeler'!$D$2:$D$501,K$5)</f>
      </c>
      <c r="L54" s="28">
        <f>SUM(B54:K54)</f>
      </c>
    </row>
    <row r="55" spans="1:12" x14ac:dyDescent="0.25">
      <c r="A55" s="24" t="s">
        <v>80</v>
      </c>
      <c r="B55" s="26">
        <f>SUMIFS('Poliçeler'!$I$2:$I$501,'Poliçeler'!$C$2:$C$501,$A55,'Poliçeler'!$D$2:$D$501,B$5)</f>
      </c>
      <c r="C55" s="26">
        <f>SUMIFS('Poliçeler'!$I$2:$I$501,'Poliçeler'!$C$2:$C$501,$A55,'Poliçeler'!$D$2:$D$501,C$5)</f>
      </c>
      <c r="D55" s="26">
        <f>SUMIFS('Poliçeler'!$I$2:$I$501,'Poliçeler'!$C$2:$C$501,$A55,'Poliçeler'!$D$2:$D$501,D$5)</f>
      </c>
      <c r="E55" s="26">
        <f>SUMIFS('Poliçeler'!$I$2:$I$501,'Poliçeler'!$C$2:$C$501,$A55,'Poliçeler'!$D$2:$D$501,E$5)</f>
      </c>
      <c r="F55" s="26">
        <f>SUMIFS('Poliçeler'!$I$2:$I$501,'Poliçeler'!$C$2:$C$501,$A55,'Poliçeler'!$D$2:$D$501,F$5)</f>
      </c>
      <c r="G55" s="26">
        <f>SUMIFS('Poliçeler'!$I$2:$I$501,'Poliçeler'!$C$2:$C$501,$A55,'Poliçeler'!$D$2:$D$501,G$5)</f>
      </c>
      <c r="H55" s="26">
        <f>SUMIFS('Poliçeler'!$I$2:$I$501,'Poliçeler'!$C$2:$C$501,$A55,'Poliçeler'!$D$2:$D$501,H$5)</f>
      </c>
      <c r="I55" s="26">
        <f>SUMIFS('Poliçeler'!$I$2:$I$501,'Poliçeler'!$C$2:$C$501,$A55,'Poliçeler'!$D$2:$D$501,I$5)</f>
      </c>
      <c r="J55" s="26">
        <f>SUMIFS('Poliçeler'!$I$2:$I$501,'Poliçeler'!$C$2:$C$501,$A55,'Poliçeler'!$D$2:$D$501,J$5)</f>
      </c>
      <c r="K55" s="26">
        <f>SUMIFS('Poliçeler'!$I$2:$I$501,'Poliçeler'!$C$2:$C$501,$A55,'Poliçeler'!$D$2:$D$501,K$5)</f>
      </c>
      <c r="L55" s="28">
        <f>SUM(B55:K55)</f>
      </c>
    </row>
    <row r="56" spans="1:12" x14ac:dyDescent="0.25">
      <c r="A56" s="29" t="s">
        <v>153</v>
      </c>
      <c r="B56" s="28">
        <f>SUM(B6:B55)</f>
      </c>
      <c r="C56" s="28">
        <f>SUM(C6:C55)</f>
      </c>
      <c r="D56" s="28">
        <f>SUM(D6:D55)</f>
      </c>
      <c r="E56" s="28">
        <f>SUM(E6:E55)</f>
      </c>
      <c r="F56" s="28">
        <f>SUM(F6:F55)</f>
      </c>
      <c r="G56" s="28">
        <f>SUM(G6:G55)</f>
      </c>
      <c r="H56" s="28">
        <f>SUM(H6:H55)</f>
      </c>
      <c r="I56" s="28">
        <f>SUM(I6:I55)</f>
      </c>
      <c r="J56" s="28">
        <f>SUM(J6:J55)</f>
      </c>
      <c r="K56" s="28">
        <f>SUM(K6:K55)</f>
      </c>
      <c r="L56" s="28">
        <f>SUM(L6:L55)</f>
      </c>
    </row>
    <row r="59" spans="1:1" x14ac:dyDescent="0.25">
      <c r="A59" s="20" t="s">
        <v>154</v>
      </c>
    </row>
    <row r="60" spans="1:4" x14ac:dyDescent="0.25">
      <c r="A60" s="8" t="s">
        <v>155</v>
      </c>
      <c r="B60" s="8" t="s">
        <v>136</v>
      </c>
      <c r="C60" s="8" t="s">
        <v>156</v>
      </c>
      <c r="D60" s="8" t="s">
        <v>157</v>
      </c>
    </row>
    <row r="61" spans="1:4" x14ac:dyDescent="0.25">
      <c r="A61" s="30">
        <f>DATE($B$3,1,1)</f>
      </c>
      <c r="B61" s="25">
        <f>SUMPRODUCT((YEAR('Poliçeler'!$E$2:$E$501)=$B$3)*(MONTH('Poliçeler'!$E$2:$E$501)=MONTH($A61))*('Poliçeler'!$E$2:$E$501&lt;&gt;""))</f>
      </c>
      <c r="C61" s="26">
        <f>SUMPRODUCT((YEAR('Poliçeler'!$E$2:$E$501)=$B$3)*(MONTH('Poliçeler'!$E$2:$E$501)=MONTH($A61))*'Poliçeler'!$G$2:$G$501)</f>
      </c>
      <c r="D61" s="26">
        <f>SUMIFS('Poliçeler'!$I$2:$I$501,'Poliçeler'!$E$2:$E$501,"&gt;="&amp;$A61,'Poliçeler'!$E$2:$E$501,"&lt;="&amp;EOMONTH($A61,0))</f>
      </c>
    </row>
    <row r="62" spans="1:4" x14ac:dyDescent="0.25">
      <c r="A62" s="30">
        <f>DATE($B$3,2,1)</f>
      </c>
      <c r="B62" s="25">
        <f>SUMPRODUCT((YEAR('Poliçeler'!$E$2:$E$501)=$B$3)*(MONTH('Poliçeler'!$E$2:$E$501)=MONTH($A62))*('Poliçeler'!$E$2:$E$501&lt;&gt;""))</f>
      </c>
      <c r="C62" s="26">
        <f>SUMPRODUCT((YEAR('Poliçeler'!$E$2:$E$501)=$B$3)*(MONTH('Poliçeler'!$E$2:$E$501)=MONTH($A62))*'Poliçeler'!$G$2:$G$501)</f>
      </c>
      <c r="D62" s="26">
        <f>SUMIFS('Poliçeler'!$I$2:$I$501,'Poliçeler'!$E$2:$E$501,"&gt;="&amp;$A62,'Poliçeler'!$E$2:$E$501,"&lt;="&amp;EOMONTH($A62,0))</f>
      </c>
    </row>
    <row r="63" spans="1:4" x14ac:dyDescent="0.25">
      <c r="A63" s="30">
        <f>DATE($B$3,3,1)</f>
      </c>
      <c r="B63" s="25">
        <f>SUMPRODUCT((YEAR('Poliçeler'!$E$2:$E$501)=$B$3)*(MONTH('Poliçeler'!$E$2:$E$501)=MONTH($A63))*('Poliçeler'!$E$2:$E$501&lt;&gt;""))</f>
      </c>
      <c r="C63" s="26">
        <f>SUMPRODUCT((YEAR('Poliçeler'!$E$2:$E$501)=$B$3)*(MONTH('Poliçeler'!$E$2:$E$501)=MONTH($A63))*'Poliçeler'!$G$2:$G$501)</f>
      </c>
      <c r="D63" s="26">
        <f>SUMIFS('Poliçeler'!$I$2:$I$501,'Poliçeler'!$E$2:$E$501,"&gt;="&amp;$A63,'Poliçeler'!$E$2:$E$501,"&lt;="&amp;EOMONTH($A63,0))</f>
      </c>
    </row>
    <row r="64" spans="1:4" x14ac:dyDescent="0.25">
      <c r="A64" s="30">
        <f>DATE($B$3,4,1)</f>
      </c>
      <c r="B64" s="25">
        <f>SUMPRODUCT((YEAR('Poliçeler'!$E$2:$E$501)=$B$3)*(MONTH('Poliçeler'!$E$2:$E$501)=MONTH($A64))*('Poliçeler'!$E$2:$E$501&lt;&gt;""))</f>
      </c>
      <c r="C64" s="26">
        <f>SUMPRODUCT((YEAR('Poliçeler'!$E$2:$E$501)=$B$3)*(MONTH('Poliçeler'!$E$2:$E$501)=MONTH($A64))*'Poliçeler'!$G$2:$G$501)</f>
      </c>
      <c r="D64" s="26">
        <f>SUMIFS('Poliçeler'!$I$2:$I$501,'Poliçeler'!$E$2:$E$501,"&gt;="&amp;$A64,'Poliçeler'!$E$2:$E$501,"&lt;="&amp;EOMONTH($A64,0))</f>
      </c>
    </row>
    <row r="65" spans="1:4" x14ac:dyDescent="0.25">
      <c r="A65" s="30">
        <f>DATE($B$3,5,1)</f>
      </c>
      <c r="B65" s="25">
        <f>SUMPRODUCT((YEAR('Poliçeler'!$E$2:$E$501)=$B$3)*(MONTH('Poliçeler'!$E$2:$E$501)=MONTH($A65))*('Poliçeler'!$E$2:$E$501&lt;&gt;""))</f>
      </c>
      <c r="C65" s="26">
        <f>SUMPRODUCT((YEAR('Poliçeler'!$E$2:$E$501)=$B$3)*(MONTH('Poliçeler'!$E$2:$E$501)=MONTH($A65))*'Poliçeler'!$G$2:$G$501)</f>
      </c>
      <c r="D65" s="26">
        <f>SUMIFS('Poliçeler'!$I$2:$I$501,'Poliçeler'!$E$2:$E$501,"&gt;="&amp;$A65,'Poliçeler'!$E$2:$E$501,"&lt;="&amp;EOMONTH($A65,0))</f>
      </c>
    </row>
    <row r="66" spans="1:4" x14ac:dyDescent="0.25">
      <c r="A66" s="30">
        <f>DATE($B$3,6,1)</f>
      </c>
      <c r="B66" s="25">
        <f>SUMPRODUCT((YEAR('Poliçeler'!$E$2:$E$501)=$B$3)*(MONTH('Poliçeler'!$E$2:$E$501)=MONTH($A66))*('Poliçeler'!$E$2:$E$501&lt;&gt;""))</f>
      </c>
      <c r="C66" s="26">
        <f>SUMPRODUCT((YEAR('Poliçeler'!$E$2:$E$501)=$B$3)*(MONTH('Poliçeler'!$E$2:$E$501)=MONTH($A66))*'Poliçeler'!$G$2:$G$501)</f>
      </c>
      <c r="D66" s="26">
        <f>SUMIFS('Poliçeler'!$I$2:$I$501,'Poliçeler'!$E$2:$E$501,"&gt;="&amp;$A66,'Poliçeler'!$E$2:$E$501,"&lt;="&amp;EOMONTH($A66,0))</f>
      </c>
    </row>
    <row r="67" spans="1:4" x14ac:dyDescent="0.25">
      <c r="A67" s="30">
        <f>DATE($B$3,7,1)</f>
      </c>
      <c r="B67" s="25">
        <f>SUMPRODUCT((YEAR('Poliçeler'!$E$2:$E$501)=$B$3)*(MONTH('Poliçeler'!$E$2:$E$501)=MONTH($A67))*('Poliçeler'!$E$2:$E$501&lt;&gt;""))</f>
      </c>
      <c r="C67" s="26">
        <f>SUMPRODUCT((YEAR('Poliçeler'!$E$2:$E$501)=$B$3)*(MONTH('Poliçeler'!$E$2:$E$501)=MONTH($A67))*'Poliçeler'!$G$2:$G$501)</f>
      </c>
      <c r="D67" s="26">
        <f>SUMIFS('Poliçeler'!$I$2:$I$501,'Poliçeler'!$E$2:$E$501,"&gt;="&amp;$A67,'Poliçeler'!$E$2:$E$501,"&lt;="&amp;EOMONTH($A67,0))</f>
      </c>
    </row>
    <row r="68" spans="1:4" x14ac:dyDescent="0.25">
      <c r="A68" s="30">
        <f>DATE($B$3,8,1)</f>
      </c>
      <c r="B68" s="25">
        <f>SUMPRODUCT((YEAR('Poliçeler'!$E$2:$E$501)=$B$3)*(MONTH('Poliçeler'!$E$2:$E$501)=MONTH($A68))*('Poliçeler'!$E$2:$E$501&lt;&gt;""))</f>
      </c>
      <c r="C68" s="26">
        <f>SUMPRODUCT((YEAR('Poliçeler'!$E$2:$E$501)=$B$3)*(MONTH('Poliçeler'!$E$2:$E$501)=MONTH($A68))*'Poliçeler'!$G$2:$G$501)</f>
      </c>
      <c r="D68" s="26">
        <f>SUMIFS('Poliçeler'!$I$2:$I$501,'Poliçeler'!$E$2:$E$501,"&gt;="&amp;$A68,'Poliçeler'!$E$2:$E$501,"&lt;="&amp;EOMONTH($A68,0))</f>
      </c>
    </row>
    <row r="69" spans="1:4" x14ac:dyDescent="0.25">
      <c r="A69" s="30">
        <f>DATE($B$3,9,1)</f>
      </c>
      <c r="B69" s="25">
        <f>SUMPRODUCT((YEAR('Poliçeler'!$E$2:$E$501)=$B$3)*(MONTH('Poliçeler'!$E$2:$E$501)=MONTH($A69))*('Poliçeler'!$E$2:$E$501&lt;&gt;""))</f>
      </c>
      <c r="C69" s="26">
        <f>SUMPRODUCT((YEAR('Poliçeler'!$E$2:$E$501)=$B$3)*(MONTH('Poliçeler'!$E$2:$E$501)=MONTH($A69))*'Poliçeler'!$G$2:$G$501)</f>
      </c>
      <c r="D69" s="26">
        <f>SUMIFS('Poliçeler'!$I$2:$I$501,'Poliçeler'!$E$2:$E$501,"&gt;="&amp;$A69,'Poliçeler'!$E$2:$E$501,"&lt;="&amp;EOMONTH($A69,0))</f>
      </c>
    </row>
    <row r="70" spans="1:4" x14ac:dyDescent="0.25">
      <c r="A70" s="30">
        <f>DATE($B$3,10,1)</f>
      </c>
      <c r="B70" s="25">
        <f>SUMPRODUCT((YEAR('Poliçeler'!$E$2:$E$501)=$B$3)*(MONTH('Poliçeler'!$E$2:$E$501)=MONTH($A70))*('Poliçeler'!$E$2:$E$501&lt;&gt;""))</f>
      </c>
      <c r="C70" s="26">
        <f>SUMPRODUCT((YEAR('Poliçeler'!$E$2:$E$501)=$B$3)*(MONTH('Poliçeler'!$E$2:$E$501)=MONTH($A70))*'Poliçeler'!$G$2:$G$501)</f>
      </c>
      <c r="D70" s="26">
        <f>SUMIFS('Poliçeler'!$I$2:$I$501,'Poliçeler'!$E$2:$E$501,"&gt;="&amp;$A70,'Poliçeler'!$E$2:$E$501,"&lt;="&amp;EOMONTH($A70,0))</f>
      </c>
    </row>
    <row r="71" spans="1:4" x14ac:dyDescent="0.25">
      <c r="A71" s="30">
        <f>DATE($B$3,11,1)</f>
      </c>
      <c r="B71" s="25">
        <f>SUMPRODUCT((YEAR('Poliçeler'!$E$2:$E$501)=$B$3)*(MONTH('Poliçeler'!$E$2:$E$501)=MONTH($A71))*('Poliçeler'!$E$2:$E$501&lt;&gt;""))</f>
      </c>
      <c r="C71" s="26">
        <f>SUMPRODUCT((YEAR('Poliçeler'!$E$2:$E$501)=$B$3)*(MONTH('Poliçeler'!$E$2:$E$501)=MONTH($A71))*'Poliçeler'!$G$2:$G$501)</f>
      </c>
      <c r="D71" s="26">
        <f>SUMIFS('Poliçeler'!$I$2:$I$501,'Poliçeler'!$E$2:$E$501,"&gt;="&amp;$A71,'Poliçeler'!$E$2:$E$501,"&lt;="&amp;EOMONTH($A71,0))</f>
      </c>
    </row>
    <row r="72" spans="1:4" x14ac:dyDescent="0.25">
      <c r="A72" s="30">
        <f>DATE($B$3,12,1)</f>
      </c>
      <c r="B72" s="25">
        <f>SUMPRODUCT((YEAR('Poliçeler'!$E$2:$E$501)=$B$3)*(MONTH('Poliçeler'!$E$2:$E$501)=MONTH($A72))*('Poliçeler'!$E$2:$E$501&lt;&gt;""))</f>
      </c>
      <c r="C72" s="26">
        <f>SUMPRODUCT((YEAR('Poliçeler'!$E$2:$E$501)=$B$3)*(MONTH('Poliçeler'!$E$2:$E$501)=MONTH($A72))*'Poliçeler'!$G$2:$G$501)</f>
      </c>
      <c r="D72" s="26">
        <f>SUMIFS('Poliçeler'!$I$2:$I$501,'Poliçeler'!$E$2:$E$501,"&gt;="&amp;$A72,'Poliçeler'!$E$2:$E$501,"&lt;="&amp;EOMONTH($A72,0))</f>
      </c>
    </row>
    <row r="73" spans="1:4" x14ac:dyDescent="0.25">
      <c r="A73" s="29" t="s">
        <v>153</v>
      </c>
      <c r="B73" s="31">
        <f>SUM(B61:B72)</f>
      </c>
      <c r="C73" s="28">
        <f>SUM(C61:C72)</f>
      </c>
      <c r="D73" s="28">
        <f>SUM(D61:D72)</f>
      </c>
    </row>
  </sheetData>
  <hyperlinks>
    <hyperlink ref="N1" r:id="rId1" tooltip="https://acentekolay.com/araclar"/>
  </hyperlinks>
  <pageSetup orientation="landscape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21B"/>
    <pageSetUpPr fitToPage="1"/>
  </sheetPr>
  <dimension ref="B2:C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6" customWidth="1"/>
    <col min="3" max="3" width="74" customWidth="1"/>
  </cols>
  <sheetData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9" spans="2:2" x14ac:dyDescent="0.25">
      <c r="B9" s="32" t="s">
        <v>158</v>
      </c>
    </row>
    <row r="10" ht="22" customHeight="1" spans="2:3" x14ac:dyDescent="0.25">
      <c r="B10" s="33" t="s">
        <v>159</v>
      </c>
      <c r="C10" s="33"/>
    </row>
    <row r="11" ht="22" customHeight="1" spans="2:3" x14ac:dyDescent="0.25">
      <c r="B11" s="33"/>
      <c r="C11" s="33"/>
    </row>
    <row r="12" ht="22" customHeight="1" spans="2:3" x14ac:dyDescent="0.25">
      <c r="B12" s="33"/>
      <c r="C12" s="33"/>
    </row>
    <row r="14" spans="2:3" x14ac:dyDescent="0.25">
      <c r="B14" s="34" t="s">
        <v>160</v>
      </c>
      <c r="C14" s="34"/>
    </row>
    <row r="15" ht="20" customHeight="1" spans="2:3" x14ac:dyDescent="0.25">
      <c r="B15" s="35" t="s">
        <v>161</v>
      </c>
      <c r="C15" s="36" t="s">
        <v>162</v>
      </c>
    </row>
    <row r="16" ht="20" customHeight="1" spans="2:3" x14ac:dyDescent="0.25">
      <c r="B16" s="35" t="s">
        <v>163</v>
      </c>
      <c r="C16" s="36" t="s">
        <v>164</v>
      </c>
    </row>
    <row r="17" ht="20" customHeight="1" spans="2:3" x14ac:dyDescent="0.25">
      <c r="B17" s="35" t="s">
        <v>165</v>
      </c>
      <c r="C17" s="36" t="s">
        <v>166</v>
      </c>
    </row>
    <row r="18" ht="20" customHeight="1" spans="2:3" x14ac:dyDescent="0.25">
      <c r="B18" s="35" t="s">
        <v>167</v>
      </c>
      <c r="C18" s="36" t="s">
        <v>168</v>
      </c>
    </row>
    <row r="19" ht="20" customHeight="1" spans="2:3" x14ac:dyDescent="0.25">
      <c r="B19" s="35" t="s">
        <v>169</v>
      </c>
      <c r="C19" s="36" t="s">
        <v>170</v>
      </c>
    </row>
    <row r="20" ht="20" customHeight="1" spans="2:3" x14ac:dyDescent="0.25">
      <c r="B20" s="35" t="s">
        <v>171</v>
      </c>
      <c r="C20" s="36" t="s">
        <v>172</v>
      </c>
    </row>
    <row r="22" spans="2:3" x14ac:dyDescent="0.25">
      <c r="B22" s="37" t="s">
        <v>173</v>
      </c>
      <c r="C22" s="37"/>
    </row>
    <row r="23" spans="2:3" x14ac:dyDescent="0.25">
      <c r="B23" s="37"/>
      <c r="C23" s="37"/>
    </row>
  </sheetData>
  <mergeCells count="3">
    <mergeCell ref="B10:C12"/>
    <mergeCell ref="B14:C14"/>
    <mergeCell ref="B22:C23"/>
  </mergeCells>
  <hyperlinks>
    <hyperlink ref="C15" r:id="rId1" tooltip="https://acentekolay.com/araclar/police-takip-excel-sablonu"/>
    <hyperlink ref="C16" r:id="rId2" tooltip="https://acentekolay.com/araclar"/>
    <hyperlink ref="C17" r:id="rId3" tooltip="https://acentekolay.com/araclar/kasko-deger-listesi"/>
    <hyperlink ref="C18" r:id="rId4" tooltip="https://acentekolay.com/araclar/trafik-sigortasi-tavan-fiyat-sorgulama"/>
    <hyperlink ref="C19" r:id="rId5" tooltip="https://acentekolay.com/ozellikler/police-yonetimi"/>
    <hyperlink ref="C20" r:id="rId6" tooltip="https://acentekolay.com/iletisim"/>
  </hyperlinks>
  <pageSetup paperSize="9" orientation="portrait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Ayarlar</vt:lpstr>
      <vt:lpstr>Müşteriler</vt:lpstr>
      <vt:lpstr>Poliçeler</vt:lpstr>
      <vt:lpstr>Yenileme Takvimi</vt:lpstr>
      <vt:lpstr>Komisyon Özeti</vt:lpstr>
      <vt:lpstr>Acente Kolay</vt:lpstr>
    </vt:vector>
  </TitlesOfParts>
  <Company>Acente Kolay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Acente Kolay</dc:creator>
  <dc:title>Poliçe Takip Excel Şablonu</dc:title>
  <dc:subject/>
  <dc:description>Sigorta acenteleri için poliçe takip şablonu: yenileme takvimi ve komisyon özeti hazır formüllerle gelir.</dc:description>
  <cp:keywords>poliçe takip excel, sigorta acente, yenileme takvimi, komisyon</cp:keywords>
  <cp:category/>
  <cp:lastModifiedBy>Acente Kolay</cp:lastModifiedBy>
  <dcterms:created xsi:type="dcterms:W3CDTF">2026-09-06T00:00:00Z</dcterms:created>
  <dcterms:modified xsi:type="dcterms:W3CDTF">2026-09-06T00:00:00Z</dcterms:modified>
</cp:coreProperties>
</file>